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vabair\Desktop\"/>
    </mc:Choice>
  </mc:AlternateContent>
  <workbookProtection workbookAlgorithmName="SHA-512" workbookHashValue="j+bkl2yRSC4kowLfenzxOZp8p8BzlW0cnE9o3LArNyHniJu0Jwcy/Uw6279yqOoFVUBQzHP/fg0/o6loUf04ww==" workbookSaltValue="37/1GwTPihAU7kv5Lku5dQ==" workbookSpinCount="100000" lockStructure="1"/>
  <bookViews>
    <workbookView xWindow="0" yWindow="0" windowWidth="11988" windowHeight="5472"/>
  </bookViews>
  <sheets>
    <sheet name="Version A" sheetId="3" r:id="rId1"/>
    <sheet name="Version B (Practice Plan)" sheetId="5" r:id="rId2"/>
    <sheet name="ORA Only" sheetId="4" state="hidden" r:id="rId3"/>
  </sheets>
  <definedNames>
    <definedName name="_xlnm.Print_Area" localSheetId="0">'Version A'!$A$1:$H$55</definedName>
    <definedName name="_xlnm.Print_Area" localSheetId="1">'Version B (Practice Plan)'!$A$1:$H$55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" i="5" l="1"/>
  <c r="AF5" i="5"/>
  <c r="AE6" i="5"/>
  <c r="AE7" i="5"/>
  <c r="AE8" i="5"/>
  <c r="AE9" i="5"/>
  <c r="AA5" i="5"/>
  <c r="L9" i="3"/>
  <c r="L8" i="3"/>
  <c r="L7" i="3"/>
  <c r="L6" i="3"/>
  <c r="L5" i="3"/>
  <c r="K9" i="3"/>
  <c r="K8" i="3"/>
  <c r="K7" i="3"/>
  <c r="K6" i="3"/>
  <c r="K5" i="3"/>
  <c r="J9" i="3"/>
  <c r="J8" i="3"/>
  <c r="J7" i="3"/>
  <c r="J6" i="3"/>
  <c r="J5" i="3"/>
  <c r="U9" i="5"/>
  <c r="U8" i="5"/>
  <c r="U7" i="5"/>
  <c r="U6" i="5"/>
  <c r="U5" i="5"/>
  <c r="T9" i="5"/>
  <c r="T8" i="5"/>
  <c r="T7" i="5"/>
  <c r="T6" i="5"/>
  <c r="AB6" i="5" s="1"/>
  <c r="T5" i="5"/>
  <c r="S9" i="5"/>
  <c r="S8" i="5"/>
  <c r="S7" i="5"/>
  <c r="S6" i="5"/>
  <c r="S5" i="5"/>
  <c r="O9" i="5"/>
  <c r="O8" i="5"/>
  <c r="O7" i="5"/>
  <c r="O6" i="5"/>
  <c r="O5" i="5"/>
  <c r="K5" i="5" l="1"/>
  <c r="Y5" i="5" l="1"/>
  <c r="W5" i="5"/>
  <c r="K6" i="5" l="1"/>
  <c r="L6" i="5" s="1"/>
  <c r="K7" i="5"/>
  <c r="L7" i="5" s="1"/>
  <c r="K8" i="5"/>
  <c r="L8" i="5"/>
  <c r="M8" i="5"/>
  <c r="K9" i="5"/>
  <c r="L9" i="5" s="1"/>
  <c r="L5" i="5"/>
  <c r="M9" i="5" l="1"/>
  <c r="M6" i="5"/>
  <c r="M7" i="5"/>
  <c r="M5" i="5"/>
  <c r="H50" i="5" l="1"/>
  <c r="E44" i="5"/>
  <c r="G43" i="5"/>
  <c r="G44" i="5" s="1"/>
  <c r="F43" i="5"/>
  <c r="F44" i="5" s="1"/>
  <c r="E43" i="5"/>
  <c r="D43" i="5"/>
  <c r="D44" i="5" s="1"/>
  <c r="C43" i="5"/>
  <c r="H42" i="5"/>
  <c r="G39" i="5"/>
  <c r="G49" i="5" s="1"/>
  <c r="F39" i="5"/>
  <c r="F49" i="5" s="1"/>
  <c r="E39" i="5"/>
  <c r="E49" i="5" s="1"/>
  <c r="D39" i="5"/>
  <c r="D49" i="5" s="1"/>
  <c r="C39" i="5"/>
  <c r="C49" i="5" s="1"/>
  <c r="H37" i="5"/>
  <c r="H36" i="5"/>
  <c r="C33" i="5"/>
  <c r="C48" i="5" s="1"/>
  <c r="D29" i="5"/>
  <c r="E29" i="5" s="1"/>
  <c r="AZ9" i="5"/>
  <c r="AY9" i="5"/>
  <c r="AV9" i="5"/>
  <c r="BD9" i="5" s="1"/>
  <c r="BH9" i="5" s="1"/>
  <c r="BL9" i="5" s="1"/>
  <c r="AU9" i="5"/>
  <c r="BC9" i="5" s="1"/>
  <c r="BG9" i="5" s="1"/>
  <c r="BK9" i="5" s="1"/>
  <c r="Y9" i="5"/>
  <c r="X9" i="5"/>
  <c r="W9" i="5"/>
  <c r="AC9" i="5"/>
  <c r="AB9" i="5"/>
  <c r="AA9" i="5"/>
  <c r="AZ8" i="5"/>
  <c r="AY8" i="5"/>
  <c r="AV8" i="5"/>
  <c r="BD8" i="5" s="1"/>
  <c r="BH8" i="5" s="1"/>
  <c r="BL8" i="5" s="1"/>
  <c r="AU8" i="5"/>
  <c r="BC8" i="5" s="1"/>
  <c r="BG8" i="5" s="1"/>
  <c r="BK8" i="5" s="1"/>
  <c r="Y8" i="5"/>
  <c r="X8" i="5"/>
  <c r="W8" i="5"/>
  <c r="AB8" i="5"/>
  <c r="AA8" i="5"/>
  <c r="AZ7" i="5"/>
  <c r="AY7" i="5"/>
  <c r="AV7" i="5"/>
  <c r="BD7" i="5" s="1"/>
  <c r="BH7" i="5" s="1"/>
  <c r="BL7" i="5" s="1"/>
  <c r="AU7" i="5"/>
  <c r="BC7" i="5" s="1"/>
  <c r="BG7" i="5" s="1"/>
  <c r="BK7" i="5" s="1"/>
  <c r="Y7" i="5"/>
  <c r="AC7" i="5" s="1"/>
  <c r="X7" i="5"/>
  <c r="W7" i="5"/>
  <c r="AB7" i="5"/>
  <c r="AZ6" i="5"/>
  <c r="AY6" i="5"/>
  <c r="AV6" i="5"/>
  <c r="AU6" i="5"/>
  <c r="BC6" i="5" s="1"/>
  <c r="BG6" i="5" s="1"/>
  <c r="BK6" i="5" s="1"/>
  <c r="Y6" i="5"/>
  <c r="X6" i="5"/>
  <c r="W6" i="5"/>
  <c r="AC6" i="5"/>
  <c r="AA6" i="5"/>
  <c r="AZ5" i="5"/>
  <c r="AY5" i="5"/>
  <c r="AV5" i="5"/>
  <c r="BD5" i="5" s="1"/>
  <c r="BH5" i="5" s="1"/>
  <c r="BL5" i="5" s="1"/>
  <c r="AU5" i="5"/>
  <c r="BC5" i="5" s="1"/>
  <c r="X5" i="5"/>
  <c r="AC5" i="5"/>
  <c r="AI7" i="5" l="1"/>
  <c r="AA7" i="5"/>
  <c r="AG8" i="5"/>
  <c r="AC8" i="5"/>
  <c r="AK8" i="5" s="1"/>
  <c r="BD6" i="5"/>
  <c r="BH6" i="5" s="1"/>
  <c r="BL6" i="5" s="1"/>
  <c r="AF6" i="5"/>
  <c r="AB5" i="5"/>
  <c r="C13" i="5"/>
  <c r="AI9" i="5"/>
  <c r="H39" i="5"/>
  <c r="AI5" i="5"/>
  <c r="AG7" i="5"/>
  <c r="AK7" i="5" s="1"/>
  <c r="AO7" i="5" s="1"/>
  <c r="AS7" i="5" s="1"/>
  <c r="AF8" i="5"/>
  <c r="AJ8" i="5" s="1"/>
  <c r="AN8" i="5" s="1"/>
  <c r="AR8" i="5" s="1"/>
  <c r="AG6" i="5"/>
  <c r="AK6" i="5" s="1"/>
  <c r="AO6" i="5" s="1"/>
  <c r="AS6" i="5" s="1"/>
  <c r="AI6" i="5"/>
  <c r="AM6" i="5" s="1"/>
  <c r="AQ6" i="5" s="1"/>
  <c r="AG9" i="5"/>
  <c r="AK9" i="5" s="1"/>
  <c r="H43" i="5"/>
  <c r="AG5" i="5"/>
  <c r="AK5" i="5" s="1"/>
  <c r="AF9" i="5"/>
  <c r="E33" i="5"/>
  <c r="E48" i="5" s="1"/>
  <c r="E51" i="5" s="1"/>
  <c r="E53" i="5" s="1"/>
  <c r="E55" i="5" s="1"/>
  <c r="F29" i="5"/>
  <c r="H49" i="5"/>
  <c r="C21" i="5"/>
  <c r="AF7" i="5"/>
  <c r="D33" i="5"/>
  <c r="D48" i="5" s="1"/>
  <c r="D51" i="5" s="1"/>
  <c r="D53" i="5" s="1"/>
  <c r="D55" i="5" s="1"/>
  <c r="C44" i="5"/>
  <c r="C33" i="3"/>
  <c r="AJ6" i="5" l="1"/>
  <c r="AN6" i="5" s="1"/>
  <c r="AJ5" i="5"/>
  <c r="AN5" i="5" s="1"/>
  <c r="AJ9" i="5"/>
  <c r="AN9" i="5" s="1"/>
  <c r="AO9" i="5"/>
  <c r="AS9" i="5" s="1"/>
  <c r="AM5" i="5"/>
  <c r="AQ5" i="5" s="1"/>
  <c r="C51" i="5"/>
  <c r="H44" i="5"/>
  <c r="AO5" i="5"/>
  <c r="AS5" i="5" s="1"/>
  <c r="AM9" i="5"/>
  <c r="AQ9" i="5" s="1"/>
  <c r="AM7" i="5"/>
  <c r="AQ7" i="5" s="1"/>
  <c r="C22" i="5"/>
  <c r="BG5" i="5"/>
  <c r="AO8" i="5"/>
  <c r="AS8" i="5" s="1"/>
  <c r="AI8" i="5"/>
  <c r="AJ7" i="5"/>
  <c r="F33" i="5"/>
  <c r="F48" i="5" s="1"/>
  <c r="F51" i="5" s="1"/>
  <c r="F53" i="5" s="1"/>
  <c r="F55" i="5" s="1"/>
  <c r="G29" i="5"/>
  <c r="AP6" i="3"/>
  <c r="AQ6" i="3"/>
  <c r="AP7" i="3"/>
  <c r="AQ7" i="3"/>
  <c r="AP8" i="3"/>
  <c r="AQ8" i="3"/>
  <c r="AP9" i="3"/>
  <c r="AQ9" i="3"/>
  <c r="AQ5" i="3"/>
  <c r="AP5" i="3"/>
  <c r="AL6" i="3"/>
  <c r="AT6" i="3" s="1"/>
  <c r="AX6" i="3" s="1"/>
  <c r="BB6" i="3" s="1"/>
  <c r="AM6" i="3"/>
  <c r="AU6" i="3" s="1"/>
  <c r="AY6" i="3" s="1"/>
  <c r="BC6" i="3" s="1"/>
  <c r="AL7" i="3"/>
  <c r="AT7" i="3" s="1"/>
  <c r="AX7" i="3" s="1"/>
  <c r="BB7" i="3" s="1"/>
  <c r="AM7" i="3"/>
  <c r="AU7" i="3" s="1"/>
  <c r="AY7" i="3" s="1"/>
  <c r="BC7" i="3" s="1"/>
  <c r="AL8" i="3"/>
  <c r="AT8" i="3" s="1"/>
  <c r="AX8" i="3" s="1"/>
  <c r="BB8" i="3" s="1"/>
  <c r="AM8" i="3"/>
  <c r="AU8" i="3" s="1"/>
  <c r="AY8" i="3" s="1"/>
  <c r="BC8" i="3" s="1"/>
  <c r="AL9" i="3"/>
  <c r="AT9" i="3" s="1"/>
  <c r="AX9" i="3" s="1"/>
  <c r="BB9" i="3" s="1"/>
  <c r="AM9" i="3"/>
  <c r="AU9" i="3" s="1"/>
  <c r="AY9" i="3" s="1"/>
  <c r="BC9" i="3" s="1"/>
  <c r="AM5" i="3"/>
  <c r="AU5" i="3" s="1"/>
  <c r="AY5" i="3" s="1"/>
  <c r="BC5" i="3" s="1"/>
  <c r="AL5" i="3"/>
  <c r="AT5" i="3" s="1"/>
  <c r="N6" i="3"/>
  <c r="O6" i="3"/>
  <c r="P6" i="3"/>
  <c r="N7" i="3"/>
  <c r="O7" i="3"/>
  <c r="P7" i="3"/>
  <c r="N8" i="3"/>
  <c r="O8" i="3"/>
  <c r="P8" i="3"/>
  <c r="N9" i="3"/>
  <c r="O9" i="3"/>
  <c r="P9" i="3"/>
  <c r="P5" i="3"/>
  <c r="O5" i="3"/>
  <c r="N5" i="3"/>
  <c r="R5" i="3"/>
  <c r="C14" i="5" l="1"/>
  <c r="D14" i="5" s="1"/>
  <c r="AR6" i="5"/>
  <c r="AR5" i="5"/>
  <c r="AR9" i="5"/>
  <c r="G33" i="5"/>
  <c r="G48" i="5" s="1"/>
  <c r="H29" i="5"/>
  <c r="H33" i="5" s="1"/>
  <c r="C53" i="5"/>
  <c r="AN7" i="5"/>
  <c r="AR7" i="5" s="1"/>
  <c r="C23" i="5"/>
  <c r="C24" i="5" s="1"/>
  <c r="BK5" i="5"/>
  <c r="AM8" i="5"/>
  <c r="AQ8" i="5" s="1"/>
  <c r="D22" i="5"/>
  <c r="AX5" i="3"/>
  <c r="C22" i="3"/>
  <c r="D22" i="3"/>
  <c r="C21" i="3"/>
  <c r="D4" i="4"/>
  <c r="D3" i="4"/>
  <c r="C15" i="5" l="1"/>
  <c r="D15" i="5" s="1"/>
  <c r="G51" i="5"/>
  <c r="H48" i="5"/>
  <c r="E14" i="5"/>
  <c r="E22" i="5"/>
  <c r="D23" i="5"/>
  <c r="E23" i="5" s="1"/>
  <c r="F23" i="5" s="1"/>
  <c r="G23" i="5" s="1"/>
  <c r="C55" i="5"/>
  <c r="BB5" i="3"/>
  <c r="C23" i="3"/>
  <c r="E22" i="3"/>
  <c r="C24" i="3"/>
  <c r="X5" i="3"/>
  <c r="V5" i="3"/>
  <c r="C16" i="5" l="1"/>
  <c r="E15" i="5"/>
  <c r="F15" i="5" s="1"/>
  <c r="G15" i="5" s="1"/>
  <c r="D16" i="5"/>
  <c r="F22" i="5"/>
  <c r="E24" i="5"/>
  <c r="H23" i="5"/>
  <c r="D24" i="5"/>
  <c r="G53" i="5"/>
  <c r="H51" i="5"/>
  <c r="F14" i="5"/>
  <c r="F22" i="3"/>
  <c r="D23" i="3"/>
  <c r="W5" i="3"/>
  <c r="W9" i="3"/>
  <c r="S9" i="3"/>
  <c r="V8" i="3"/>
  <c r="R8" i="3"/>
  <c r="T6" i="3"/>
  <c r="X6" i="3"/>
  <c r="V9" i="3"/>
  <c r="R9" i="3"/>
  <c r="X7" i="3"/>
  <c r="T7" i="3"/>
  <c r="W6" i="3"/>
  <c r="S6" i="3"/>
  <c r="X8" i="3"/>
  <c r="T8" i="3"/>
  <c r="W7" i="3"/>
  <c r="S7" i="3"/>
  <c r="V6" i="3"/>
  <c r="R6" i="3"/>
  <c r="X9" i="3"/>
  <c r="T9" i="3"/>
  <c r="W8" i="3"/>
  <c r="S8" i="3"/>
  <c r="V7" i="3"/>
  <c r="R7" i="3"/>
  <c r="T5" i="3"/>
  <c r="AB5" i="3" s="1"/>
  <c r="Z5" i="3"/>
  <c r="S5" i="3"/>
  <c r="C13" i="3"/>
  <c r="H50" i="3"/>
  <c r="C43" i="3"/>
  <c r="H42" i="3"/>
  <c r="C48" i="3"/>
  <c r="D29" i="3"/>
  <c r="D33" i="3" s="1"/>
  <c r="H15" i="5" l="1"/>
  <c r="E16" i="5"/>
  <c r="F24" i="5"/>
  <c r="G22" i="5"/>
  <c r="G24" i="5" s="1"/>
  <c r="G14" i="5"/>
  <c r="F16" i="5"/>
  <c r="G55" i="5"/>
  <c r="H55" i="5" s="1"/>
  <c r="H53" i="5"/>
  <c r="E23" i="3"/>
  <c r="D24" i="3"/>
  <c r="G22" i="3"/>
  <c r="AA8" i="3"/>
  <c r="AE8" i="3" s="1"/>
  <c r="AI8" i="3" s="1"/>
  <c r="Z7" i="3"/>
  <c r="AD7" i="3" s="1"/>
  <c r="AH7" i="3" s="1"/>
  <c r="AB9" i="3"/>
  <c r="AF9" i="3" s="1"/>
  <c r="AJ9" i="3" s="1"/>
  <c r="AA6" i="3"/>
  <c r="AE6" i="3" s="1"/>
  <c r="AA5" i="3"/>
  <c r="AE5" i="3" s="1"/>
  <c r="AI5" i="3" s="1"/>
  <c r="AA7" i="3"/>
  <c r="Z9" i="3"/>
  <c r="Z8" i="3"/>
  <c r="Z6" i="3"/>
  <c r="AB8" i="3"/>
  <c r="AB7" i="3"/>
  <c r="AB6" i="3"/>
  <c r="AA9" i="3"/>
  <c r="AD5" i="3"/>
  <c r="AF5" i="3"/>
  <c r="E29" i="3"/>
  <c r="C44" i="3"/>
  <c r="H22" i="5" l="1"/>
  <c r="H24" i="5"/>
  <c r="G16" i="5"/>
  <c r="H16" i="5" s="1"/>
  <c r="H14" i="5"/>
  <c r="F23" i="3"/>
  <c r="E24" i="3"/>
  <c r="H22" i="3"/>
  <c r="AH5" i="3"/>
  <c r="C14" i="3"/>
  <c r="AI6" i="3"/>
  <c r="AJ5" i="3"/>
  <c r="AE9" i="3"/>
  <c r="AI9" i="3" s="1"/>
  <c r="AD6" i="3"/>
  <c r="AH6" i="3" s="1"/>
  <c r="AD9" i="3"/>
  <c r="AH9" i="3" s="1"/>
  <c r="AF6" i="3"/>
  <c r="AE7" i="3"/>
  <c r="AI7" i="3" s="1"/>
  <c r="AF7" i="3"/>
  <c r="AJ7" i="3" s="1"/>
  <c r="AF8" i="3"/>
  <c r="AJ8" i="3" s="1"/>
  <c r="AD8" i="3"/>
  <c r="AH8" i="3" s="1"/>
  <c r="E33" i="3"/>
  <c r="F29" i="3"/>
  <c r="G23" i="3" l="1"/>
  <c r="F24" i="3"/>
  <c r="D14" i="3"/>
  <c r="C15" i="3"/>
  <c r="C16" i="3" s="1"/>
  <c r="AJ6" i="3"/>
  <c r="F33" i="3"/>
  <c r="G29" i="3"/>
  <c r="G33" i="3" s="1"/>
  <c r="G24" i="3" l="1"/>
  <c r="H24" i="3" s="1"/>
  <c r="H23" i="3"/>
  <c r="E14" i="3"/>
  <c r="D15" i="3"/>
  <c r="E15" i="3" s="1"/>
  <c r="F15" i="3" s="1"/>
  <c r="G15" i="3" s="1"/>
  <c r="D48" i="3"/>
  <c r="G43" i="3"/>
  <c r="G44" i="3" s="1"/>
  <c r="F43" i="3"/>
  <c r="F44" i="3" s="1"/>
  <c r="E43" i="3"/>
  <c r="E44" i="3" s="1"/>
  <c r="D43" i="3"/>
  <c r="G39" i="3"/>
  <c r="G49" i="3" s="1"/>
  <c r="F39" i="3"/>
  <c r="F49" i="3" s="1"/>
  <c r="E39" i="3"/>
  <c r="E49" i="3" s="1"/>
  <c r="D39" i="3"/>
  <c r="D49" i="3" s="1"/>
  <c r="C39" i="3"/>
  <c r="C49" i="3" s="1"/>
  <c r="H37" i="3"/>
  <c r="H36" i="3"/>
  <c r="G48" i="3"/>
  <c r="F48" i="3"/>
  <c r="E48" i="3"/>
  <c r="H29" i="3"/>
  <c r="H33" i="3" s="1"/>
  <c r="D16" i="3" l="1"/>
  <c r="F14" i="3"/>
  <c r="E16" i="3"/>
  <c r="H15" i="3"/>
  <c r="H49" i="3"/>
  <c r="C51" i="3"/>
  <c r="C53" i="3" s="1"/>
  <c r="C55" i="3" s="1"/>
  <c r="H48" i="3"/>
  <c r="H39" i="3"/>
  <c r="H43" i="3"/>
  <c r="D44" i="3"/>
  <c r="D51" i="3" s="1"/>
  <c r="E51" i="3"/>
  <c r="E53" i="3" s="1"/>
  <c r="E55" i="3" s="1"/>
  <c r="F51" i="3"/>
  <c r="F53" i="3" s="1"/>
  <c r="F55" i="3" s="1"/>
  <c r="G51" i="3"/>
  <c r="G53" i="3" s="1"/>
  <c r="G55" i="3" s="1"/>
  <c r="G14" i="3" l="1"/>
  <c r="F16" i="3"/>
  <c r="H44" i="3"/>
  <c r="D53" i="3"/>
  <c r="H53" i="3" s="1"/>
  <c r="H51" i="3"/>
  <c r="G16" i="3" l="1"/>
  <c r="H16" i="3" s="1"/>
  <c r="H14" i="3"/>
  <c r="D55" i="3"/>
  <c r="H55" i="3" s="1"/>
</calcChain>
</file>

<file path=xl/sharedStrings.xml><?xml version="1.0" encoding="utf-8"?>
<sst xmlns="http://schemas.openxmlformats.org/spreadsheetml/2006/main" count="305" uniqueCount="71">
  <si>
    <t>Modular Budget Worksheet</t>
  </si>
  <si>
    <t>Year 1</t>
  </si>
  <si>
    <t>Year 2</t>
  </si>
  <si>
    <t>Year 3</t>
  </si>
  <si>
    <t>Year 4</t>
  </si>
  <si>
    <t>Year 5</t>
  </si>
  <si>
    <t>Total</t>
  </si>
  <si>
    <t>Are any of your investigators above the NIH salary cap?</t>
  </si>
  <si>
    <t>Enter the first $25,000 per Consortium Sub (if year 1 is less than 25,000, the remainder may be entered in the next budget year(s).)</t>
  </si>
  <si>
    <t>Total Direct Costs</t>
  </si>
  <si>
    <t>Section A of the PHS 398 Modular</t>
  </si>
  <si>
    <t>Section B of the PHS 398 Modular</t>
  </si>
  <si>
    <t xml:space="preserve"> Consortium F&amp;A </t>
  </si>
  <si>
    <t>Total Module Budget Requested</t>
  </si>
  <si>
    <t>Personnel</t>
  </si>
  <si>
    <t>CAL</t>
  </si>
  <si>
    <t>ACAD</t>
  </si>
  <si>
    <t>SUMR</t>
  </si>
  <si>
    <t>Equipment Over $5,000</t>
  </si>
  <si>
    <t>Patient Costs</t>
  </si>
  <si>
    <t>Graduate Student Fee Remission 
   (Increases by 5% annually)</t>
  </si>
  <si>
    <t>Non-consortium (Subaward) Exclusions</t>
  </si>
  <si>
    <t>Total Indirect Costs for Subaward(s)</t>
  </si>
  <si>
    <t>Total Direct Costs for Subaward(s)</t>
  </si>
  <si>
    <t>Consortium (Subaward) Exclusion(s)</t>
  </si>
  <si>
    <t>Consortium (Subaward) Exclusion</t>
  </si>
  <si>
    <t>Indirect Cost Base</t>
  </si>
  <si>
    <t>Total Indirect Cost</t>
  </si>
  <si>
    <t>Total Consortium (Subaward)</t>
  </si>
  <si>
    <t>Non-consortium (Subaward)</t>
  </si>
  <si>
    <t>SALARY CAP CALCULATION</t>
  </si>
  <si>
    <t>SALARY CAP YES/NO</t>
  </si>
  <si>
    <t>EFFORT</t>
  </si>
  <si>
    <t>FRINGE</t>
  </si>
  <si>
    <t>SALARY CALCULATION</t>
  </si>
  <si>
    <t>DIFFERENCE</t>
  </si>
  <si>
    <t>Salary Cap</t>
  </si>
  <si>
    <t>Fringe Benefit Rate</t>
  </si>
  <si>
    <t>AY</t>
  </si>
  <si>
    <t>TOTAL</t>
  </si>
  <si>
    <t xml:space="preserve">IU Indirect Cost Rate </t>
  </si>
  <si>
    <t>Module Budget Amount</t>
  </si>
  <si>
    <t>Indirect Cost</t>
  </si>
  <si>
    <r>
      <rPr>
        <i/>
        <sz val="8"/>
        <color theme="1"/>
        <rFont val="Arial"/>
        <family val="2"/>
      </rPr>
      <t>Need More Information?</t>
    </r>
    <r>
      <rPr>
        <sz val="8"/>
        <color theme="1"/>
        <rFont val="Arial"/>
        <family val="2"/>
      </rPr>
      <t>: http://grants.nih.gov/grants/how-to-apply-application-guide/format-and-write/develop-your-budget.htm and http://grants.nih.gov/grants/funding/424/sf424r-r_phs398_modbud_variable_sample.pdf</t>
    </r>
  </si>
  <si>
    <t>If yes, be sure to enter on the KC route sheet.</t>
  </si>
  <si>
    <t>Total Agency Funds Requested</t>
  </si>
  <si>
    <t>a.</t>
  </si>
  <si>
    <t>b.</t>
  </si>
  <si>
    <t>c.</t>
  </si>
  <si>
    <t>d.</t>
  </si>
  <si>
    <t>e.</t>
  </si>
  <si>
    <t>IU Person Months</t>
  </si>
  <si>
    <t xml:space="preserve">Base
Salary </t>
  </si>
  <si>
    <t>Are you proposing any effort NOT requested from NIH?</t>
  </si>
  <si>
    <t>COST SHARE YES/NO</t>
  </si>
  <si>
    <t>NO</t>
  </si>
  <si>
    <t>Cost-Shared Salary (Over the Salary Cap)</t>
  </si>
  <si>
    <t>Cost-Shared Fringe Benefits</t>
  </si>
  <si>
    <t>Total Cost Share (Over the Salary Cap)</t>
  </si>
  <si>
    <t>Cost-Shared Salary</t>
  </si>
  <si>
    <t>Total IU Cost Share</t>
  </si>
  <si>
    <t>Salary Cap (INST)</t>
  </si>
  <si>
    <t>Indiana University Cost-Share (CS001)</t>
  </si>
  <si>
    <t>Practice
Plan</t>
  </si>
  <si>
    <t>(IUHP)</t>
  </si>
  <si>
    <t>PRACTICE PLAN CAP YES/NO</t>
  </si>
  <si>
    <t>PRACTICE PLAN CAP</t>
  </si>
  <si>
    <t>%</t>
  </si>
  <si>
    <t>Capped Base</t>
  </si>
  <si>
    <t>Capped IUHP</t>
  </si>
  <si>
    <t>NIH Person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</si>
</sst>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fgColor theme="9" tint="0.59996337778862885"/>
        <bgColor indexed="65"/>
      </patternFill>
    </fill>
    <fill>
      <patternFill patternType="darkGray">
        <fgColor theme="9" tint="0.39994506668294322"/>
        <bgColor auto="1"/>
      </patternFill>
    </fill>
    <fill>
      <patternFill patternType="darkGray">
        <fgColor theme="9" tint="0.59996337778862885"/>
        <bgColor indexed="65"/>
      </patternFill>
    </fill>
    <fill>
      <patternFill patternType="gray0625">
        <fgColor theme="9" tint="0.59996337778862885"/>
        <bgColor indexed="65"/>
      </patternFill>
    </fill>
  </fills>
  <borders count="57">
    <border>
      <left/>
      <right/>
      <top/>
      <bottom/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 style="medium">
        <color theme="9" tint="0.39997558519241921"/>
      </left>
      <right/>
      <top style="medium">
        <color theme="9" tint="0.39997558519241921"/>
      </top>
      <bottom/>
      <diagonal/>
    </border>
    <border>
      <left/>
      <right/>
      <top style="medium">
        <color theme="9" tint="0.39997558519241921"/>
      </top>
      <bottom/>
      <diagonal/>
    </border>
    <border>
      <left/>
      <right style="medium">
        <color theme="9" tint="0.39997558519241921"/>
      </right>
      <top style="medium">
        <color theme="9" tint="0.39997558519241921"/>
      </top>
      <bottom/>
      <diagonal/>
    </border>
    <border>
      <left style="medium">
        <color theme="9" tint="0.39997558519241921"/>
      </left>
      <right/>
      <top/>
      <bottom/>
      <diagonal/>
    </border>
    <border>
      <left/>
      <right style="medium">
        <color theme="9" tint="0.39997558519241921"/>
      </right>
      <top/>
      <bottom/>
      <diagonal/>
    </border>
    <border>
      <left style="medium">
        <color theme="9" tint="0.39997558519241921"/>
      </left>
      <right/>
      <top/>
      <bottom style="medium">
        <color theme="9" tint="0.39997558519241921"/>
      </bottom>
      <diagonal/>
    </border>
    <border>
      <left/>
      <right/>
      <top/>
      <bottom style="medium">
        <color theme="9" tint="0.39997558519241921"/>
      </bottom>
      <diagonal/>
    </border>
    <border>
      <left/>
      <right style="medium">
        <color theme="9" tint="0.39997558519241921"/>
      </right>
      <top/>
      <bottom style="medium">
        <color theme="9" tint="0.39997558519241921"/>
      </bottom>
      <diagonal/>
    </border>
    <border>
      <left style="medium">
        <color theme="9" tint="0.39997558519241921"/>
      </left>
      <right/>
      <top style="medium">
        <color theme="9" tint="0.39997558519241921"/>
      </top>
      <bottom style="medium">
        <color theme="9" tint="0.39997558519241921"/>
      </bottom>
      <diagonal/>
    </border>
    <border>
      <left/>
      <right/>
      <top style="medium">
        <color theme="9" tint="0.39997558519241921"/>
      </top>
      <bottom style="medium">
        <color theme="9" tint="0.39997558519241921"/>
      </bottom>
      <diagonal/>
    </border>
    <border>
      <left/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9" tint="0.39997558519241921"/>
      </top>
      <bottom/>
      <diagonal/>
    </border>
    <border>
      <left style="medium">
        <color theme="9" tint="0.39997558519241921"/>
      </left>
      <right style="medium">
        <color theme="9" tint="0.39997558519241921"/>
      </right>
      <top/>
      <bottom style="medium">
        <color theme="9" tint="0.39997558519241921"/>
      </bottom>
      <diagonal/>
    </border>
    <border>
      <left style="medium">
        <color theme="9" tint="0.39997558519241921"/>
      </left>
      <right style="medium">
        <color theme="9" tint="0.39997558519241921"/>
      </right>
      <top/>
      <bottom/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9" tint="0.39997558519241921"/>
      </top>
      <bottom style="dotted">
        <color theme="9" tint="0.39997558519241921"/>
      </bottom>
      <diagonal/>
    </border>
    <border>
      <left style="medium">
        <color theme="9" tint="0.39997558519241921"/>
      </left>
      <right/>
      <top style="medium">
        <color theme="9" tint="0.39997558519241921"/>
      </top>
      <bottom style="dotted">
        <color theme="9" tint="0.39997558519241921"/>
      </bottom>
      <diagonal/>
    </border>
    <border>
      <left/>
      <right/>
      <top style="medium">
        <color theme="9" tint="0.39997558519241921"/>
      </top>
      <bottom style="dotted">
        <color theme="9" tint="0.39997558519241921"/>
      </bottom>
      <diagonal/>
    </border>
    <border>
      <left/>
      <right style="medium">
        <color theme="9" tint="0.39997558519241921"/>
      </right>
      <top style="medium">
        <color theme="9" tint="0.39997558519241921"/>
      </top>
      <bottom style="dotted">
        <color theme="9" tint="0.39997558519241921"/>
      </bottom>
      <diagonal/>
    </border>
    <border>
      <left/>
      <right style="dotted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/>
      <right style="dotted">
        <color theme="9" tint="0.39997558519241921"/>
      </right>
      <top/>
      <bottom/>
      <diagonal/>
    </border>
    <border>
      <left/>
      <right style="dotted">
        <color theme="9" tint="0.39997558519241921"/>
      </right>
      <top/>
      <bottom style="medium">
        <color theme="9" tint="0.39997558519241921"/>
      </bottom>
      <diagonal/>
    </border>
    <border>
      <left style="medium">
        <color theme="9" tint="0.39997558519241921"/>
      </left>
      <right style="dotted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 style="medium">
        <color theme="9" tint="0.39997558519241921"/>
      </left>
      <right style="dotted">
        <color theme="9" tint="0.39997558519241921"/>
      </right>
      <top style="medium">
        <color theme="9" tint="0.39997558519241921"/>
      </top>
      <bottom style="dotted">
        <color theme="9" tint="0.39997558519241921"/>
      </bottom>
      <diagonal/>
    </border>
    <border>
      <left style="medium">
        <color theme="9" tint="0.39997558519241921"/>
      </left>
      <right style="dotted">
        <color theme="9" tint="0.39997558519241921"/>
      </right>
      <top/>
      <bottom/>
      <diagonal/>
    </border>
    <border>
      <left style="medium">
        <color theme="9" tint="0.39997558519241921"/>
      </left>
      <right style="dotted">
        <color theme="9" tint="0.39997558519241921"/>
      </right>
      <top/>
      <bottom style="medium">
        <color theme="9" tint="0.39997558519241921"/>
      </bottom>
      <diagonal/>
    </border>
    <border>
      <left style="medium">
        <color theme="9" tint="0.39997558519241921"/>
      </left>
      <right style="medium">
        <color theme="9" tint="0.39997558519241921"/>
      </right>
      <top style="dotted">
        <color theme="9" tint="0.39997558519241921"/>
      </top>
      <bottom style="dotted">
        <color theme="9" tint="0.39997558519241921"/>
      </bottom>
      <diagonal/>
    </border>
    <border>
      <left style="medium">
        <color theme="9" tint="0.39997558519241921"/>
      </left>
      <right style="dotted">
        <color theme="9" tint="0.39997558519241921"/>
      </right>
      <top style="dotted">
        <color theme="9" tint="0.39997558519241921"/>
      </top>
      <bottom style="dotted">
        <color theme="9" tint="0.39997558519241921"/>
      </bottom>
      <diagonal/>
    </border>
    <border>
      <left/>
      <right style="dotted">
        <color theme="9" tint="0.39997558519241921"/>
      </right>
      <top style="dotted">
        <color theme="9" tint="0.39997558519241921"/>
      </top>
      <bottom style="dotted">
        <color theme="9" tint="0.39997558519241921"/>
      </bottom>
      <diagonal/>
    </border>
    <border>
      <left/>
      <right style="medium">
        <color theme="9" tint="0.39997558519241921"/>
      </right>
      <top style="dotted">
        <color theme="9" tint="0.39997558519241921"/>
      </top>
      <bottom style="dotted">
        <color theme="9" tint="0.39997558519241921"/>
      </bottom>
      <diagonal/>
    </border>
    <border>
      <left style="medium">
        <color theme="9" tint="0.39997558519241921"/>
      </left>
      <right/>
      <top style="dotted">
        <color theme="9" tint="0.39997558519241921"/>
      </top>
      <bottom style="dotted">
        <color theme="9" tint="0.39997558519241921"/>
      </bottom>
      <diagonal/>
    </border>
    <border>
      <left/>
      <right/>
      <top style="dotted">
        <color theme="9" tint="0.39997558519241921"/>
      </top>
      <bottom style="dotted">
        <color theme="9" tint="0.39997558519241921"/>
      </bottom>
      <diagonal/>
    </border>
    <border>
      <left style="dotted">
        <color theme="9" tint="0.39997558519241921"/>
      </left>
      <right style="dotted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 style="dotted">
        <color theme="9" tint="0.39997558519241921"/>
      </left>
      <right style="dotted">
        <color theme="9" tint="0.39997558519241921"/>
      </right>
      <top style="medium">
        <color theme="9" tint="0.39997558519241921"/>
      </top>
      <bottom style="dotted">
        <color theme="9" tint="0.39997558519241921"/>
      </bottom>
      <diagonal/>
    </border>
    <border>
      <left style="dotted">
        <color theme="9" tint="0.39997558519241921"/>
      </left>
      <right style="dotted">
        <color theme="9" tint="0.39997558519241921"/>
      </right>
      <top style="dotted">
        <color theme="9" tint="0.39997558519241921"/>
      </top>
      <bottom style="dotted">
        <color theme="9" tint="0.39997558519241921"/>
      </bottom>
      <diagonal/>
    </border>
    <border>
      <left style="dotted">
        <color theme="9" tint="0.39997558519241921"/>
      </left>
      <right style="dotted">
        <color theme="9" tint="0.39997558519241921"/>
      </right>
      <top/>
      <bottom/>
      <diagonal/>
    </border>
    <border>
      <left style="dotted">
        <color theme="9" tint="0.39997558519241921"/>
      </left>
      <right style="dotted">
        <color theme="9" tint="0.39997558519241921"/>
      </right>
      <top/>
      <bottom style="medium">
        <color theme="9" tint="0.39997558519241921"/>
      </bottom>
      <diagonal/>
    </border>
    <border>
      <left style="medium">
        <color theme="9" tint="0.39997558519241921"/>
      </left>
      <right style="dotted">
        <color theme="9" tint="0.39997558519241921"/>
      </right>
      <top style="dotted">
        <color theme="9" tint="0.39997558519241921"/>
      </top>
      <bottom/>
      <diagonal/>
    </border>
    <border>
      <left style="medium">
        <color theme="9" tint="0.39997558519241921"/>
      </left>
      <right style="medium">
        <color theme="9" tint="0.39997558519241921"/>
      </right>
      <top style="dotted">
        <color theme="9" tint="0.39997558519241921"/>
      </top>
      <bottom/>
      <diagonal/>
    </border>
    <border>
      <left/>
      <right/>
      <top style="medium">
        <color theme="9" tint="0.39997558519241921"/>
      </top>
      <bottom style="double">
        <color theme="9" tint="0.39997558519241921"/>
      </bottom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9" tint="0.39997558519241921"/>
      </top>
      <bottom style="double">
        <color theme="9" tint="0.39997558519241921"/>
      </bottom>
      <diagonal/>
    </border>
    <border>
      <left style="dotted">
        <color theme="9" tint="0.39997558519241921"/>
      </left>
      <right/>
      <top style="dotted">
        <color theme="9" tint="0.39997558519241921"/>
      </top>
      <bottom style="dotted">
        <color theme="9" tint="0.39997558519241921"/>
      </bottom>
      <diagonal/>
    </border>
    <border>
      <left style="medium">
        <color theme="9" tint="0.39997558519241921"/>
      </left>
      <right/>
      <top style="dotted">
        <color theme="9" tint="0.39997558519241921"/>
      </top>
      <bottom/>
      <diagonal/>
    </border>
    <border>
      <left style="dotted">
        <color theme="9" tint="0.39997558519241921"/>
      </left>
      <right style="dotted">
        <color theme="9" tint="0.39997558519241921"/>
      </right>
      <top/>
      <bottom style="dotted">
        <color theme="9" tint="0.39997558519241921"/>
      </bottom>
      <diagonal/>
    </border>
    <border>
      <left style="medium">
        <color theme="9" tint="0.39997558519241921"/>
      </left>
      <right style="dotted">
        <color theme="9" tint="0.39997558519241921"/>
      </right>
      <top/>
      <bottom style="dotted">
        <color theme="9" tint="0.39997558519241921"/>
      </bottom>
      <diagonal/>
    </border>
    <border>
      <left style="dotted">
        <color theme="9" tint="0.39997558519241921"/>
      </left>
      <right style="medium">
        <color theme="9" tint="0.39997558519241921"/>
      </right>
      <top/>
      <bottom style="dotted">
        <color theme="9" tint="0.39997558519241921"/>
      </bottom>
      <diagonal/>
    </border>
    <border>
      <left style="dotted">
        <color theme="9" tint="0.39997558519241921"/>
      </left>
      <right style="medium">
        <color theme="9" tint="0.39997558519241921"/>
      </right>
      <top style="dotted">
        <color theme="9" tint="0.39997558519241921"/>
      </top>
      <bottom style="dotted">
        <color theme="9" tint="0.39997558519241921"/>
      </bottom>
      <diagonal/>
    </border>
    <border>
      <left/>
      <right style="medium">
        <color theme="9" tint="0.39997558519241921"/>
      </right>
      <top/>
      <bottom style="dotted">
        <color theme="9" tint="0.39997558519241921"/>
      </bottom>
      <diagonal/>
    </border>
    <border>
      <left style="dotted">
        <color theme="9" tint="0.39997558519241921"/>
      </left>
      <right style="medium">
        <color theme="9" tint="0.39997558519241921"/>
      </right>
      <top/>
      <bottom style="medium">
        <color theme="9" tint="0.39997558519241921"/>
      </bottom>
      <diagonal/>
    </border>
    <border>
      <left/>
      <right style="dotted">
        <color theme="9" tint="0.39997558519241921"/>
      </right>
      <top style="dotted">
        <color theme="9" tint="0.39997558519241921"/>
      </top>
      <bottom/>
      <diagonal/>
    </border>
    <border>
      <left/>
      <right/>
      <top style="dotted">
        <color theme="9" tint="0.39997558519241921"/>
      </top>
      <bottom/>
      <diagonal/>
    </border>
    <border>
      <left style="medium">
        <color theme="9" tint="0.39997558519241921"/>
      </left>
      <right style="dotted">
        <color theme="9" tint="0.39997558519241921"/>
      </right>
      <top style="dotted">
        <color theme="9" tint="0.39997558519241921"/>
      </top>
      <bottom style="medium">
        <color theme="9" tint="0.39997558519241921"/>
      </bottom>
      <diagonal/>
    </border>
    <border>
      <left style="dotted">
        <color theme="9" tint="0.39997558519241921"/>
      </left>
      <right style="dotted">
        <color theme="9" tint="0.39997558519241921"/>
      </right>
      <top style="dotted">
        <color theme="9" tint="0.39997558519241921"/>
      </top>
      <bottom style="medium">
        <color theme="9" tint="0.39997558519241921"/>
      </bottom>
      <diagonal/>
    </border>
    <border>
      <left style="medium">
        <color theme="9" tint="0.39997558519241921"/>
      </left>
      <right/>
      <top/>
      <bottom style="dotted">
        <color theme="9" tint="0.39997558519241921"/>
      </bottom>
      <diagonal/>
    </border>
    <border>
      <left style="medium">
        <color theme="9" tint="0.39997558519241921"/>
      </left>
      <right/>
      <top/>
      <bottom style="double">
        <color theme="9" tint="0.39997558519241921"/>
      </bottom>
      <diagonal/>
    </border>
    <border>
      <left/>
      <right style="medium">
        <color theme="9" tint="0.39997558519241921"/>
      </right>
      <top/>
      <bottom style="double">
        <color theme="9" tint="0.399975585192419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52">
    <xf numFmtId="0" fontId="0" fillId="0" borderId="0" xfId="0"/>
    <xf numFmtId="164" fontId="0" fillId="0" borderId="0" xfId="1" applyNumberFormat="1" applyFont="1"/>
    <xf numFmtId="10" fontId="0" fillId="0" borderId="0" xfId="0" applyNumberFormat="1"/>
    <xf numFmtId="165" fontId="0" fillId="0" borderId="0" xfId="0" applyNumberFormat="1"/>
    <xf numFmtId="0" fontId="3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0" fontId="3" fillId="0" borderId="0" xfId="2" applyNumberFormat="1" applyFont="1" applyBorder="1"/>
    <xf numFmtId="0" fontId="4" fillId="0" borderId="0" xfId="0" applyFont="1" applyBorder="1"/>
    <xf numFmtId="0" fontId="7" fillId="0" borderId="0" xfId="0" applyFont="1" applyFill="1" applyBorder="1" applyAlignment="1">
      <alignment wrapText="1"/>
    </xf>
    <xf numFmtId="166" fontId="7" fillId="0" borderId="0" xfId="3" applyNumberFormat="1" applyFont="1" applyFill="1" applyBorder="1"/>
    <xf numFmtId="0" fontId="7" fillId="0" borderId="0" xfId="0" applyFont="1" applyBorder="1"/>
    <xf numFmtId="9" fontId="7" fillId="0" borderId="0" xfId="0" applyNumberFormat="1" applyFont="1" applyBorder="1"/>
    <xf numFmtId="10" fontId="7" fillId="0" borderId="0" xfId="0" applyNumberFormat="1" applyFont="1" applyBorder="1"/>
    <xf numFmtId="0" fontId="7" fillId="0" borderId="0" xfId="0" applyFont="1" applyFill="1" applyBorder="1"/>
    <xf numFmtId="0" fontId="4" fillId="0" borderId="5" xfId="0" applyFont="1" applyFill="1" applyBorder="1"/>
    <xf numFmtId="0" fontId="7" fillId="0" borderId="7" xfId="0" applyFont="1" applyFill="1" applyBorder="1"/>
    <xf numFmtId="0" fontId="7" fillId="0" borderId="9" xfId="0" applyFont="1" applyFill="1" applyBorder="1" applyAlignment="1">
      <alignment horizontal="left" wrapText="1"/>
    </xf>
    <xf numFmtId="0" fontId="4" fillId="4" borderId="2" xfId="0" applyFont="1" applyFill="1" applyBorder="1"/>
    <xf numFmtId="166" fontId="7" fillId="0" borderId="6" xfId="3" applyNumberFormat="1" applyFont="1" applyFill="1" applyBorder="1"/>
    <xf numFmtId="0" fontId="4" fillId="0" borderId="7" xfId="0" applyFont="1" applyFill="1" applyBorder="1"/>
    <xf numFmtId="0" fontId="4" fillId="0" borderId="8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166" fontId="7" fillId="4" borderId="3" xfId="3" applyNumberFormat="1" applyFont="1" applyFill="1" applyBorder="1"/>
    <xf numFmtId="166" fontId="7" fillId="4" borderId="4" xfId="3" applyNumberFormat="1" applyFont="1" applyFill="1" applyBorder="1"/>
    <xf numFmtId="0" fontId="7" fillId="4" borderId="3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4" borderId="3" xfId="0" applyFont="1" applyFill="1" applyBorder="1" applyAlignment="1">
      <alignment wrapText="1"/>
    </xf>
    <xf numFmtId="0" fontId="7" fillId="4" borderId="3" xfId="0" applyFont="1" applyFill="1" applyBorder="1" applyAlignment="1">
      <alignment horizontal="center"/>
    </xf>
    <xf numFmtId="3" fontId="7" fillId="0" borderId="8" xfId="0" applyNumberFormat="1" applyFont="1" applyFill="1" applyBorder="1"/>
    <xf numFmtId="3" fontId="7" fillId="4" borderId="3" xfId="0" applyNumberFormat="1" applyFont="1" applyFill="1" applyBorder="1"/>
    <xf numFmtId="3" fontId="7" fillId="4" borderId="4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166" fontId="7" fillId="0" borderId="7" xfId="3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17" xfId="0" applyFont="1" applyFill="1" applyBorder="1"/>
    <xf numFmtId="0" fontId="7" fillId="0" borderId="26" xfId="0" applyFont="1" applyFill="1" applyBorder="1" applyAlignment="1">
      <alignment horizontal="left" wrapText="1"/>
    </xf>
    <xf numFmtId="0" fontId="7" fillId="0" borderId="31" xfId="0" applyFont="1" applyFill="1" applyBorder="1"/>
    <xf numFmtId="0" fontId="5" fillId="4" borderId="13" xfId="0" applyFont="1" applyFill="1" applyBorder="1" applyAlignment="1">
      <alignment horizontal="left" wrapText="1"/>
    </xf>
    <xf numFmtId="0" fontId="4" fillId="0" borderId="15" xfId="0" applyFont="1" applyFill="1" applyBorder="1"/>
    <xf numFmtId="0" fontId="7" fillId="0" borderId="15" xfId="0" applyFont="1" applyFill="1" applyBorder="1" applyAlignment="1">
      <alignment wrapText="1"/>
    </xf>
    <xf numFmtId="0" fontId="4" fillId="0" borderId="10" xfId="0" applyFont="1" applyFill="1" applyBorder="1"/>
    <xf numFmtId="0" fontId="4" fillId="0" borderId="1" xfId="0" applyFont="1" applyFill="1" applyBorder="1"/>
    <xf numFmtId="0" fontId="4" fillId="0" borderId="17" xfId="0" applyFont="1" applyFill="1" applyBorder="1"/>
    <xf numFmtId="0" fontId="7" fillId="0" borderId="16" xfId="0" applyFont="1" applyFill="1" applyBorder="1" applyAlignment="1">
      <alignment wrapText="1"/>
    </xf>
    <xf numFmtId="0" fontId="4" fillId="0" borderId="31" xfId="0" applyFont="1" applyFill="1" applyBorder="1"/>
    <xf numFmtId="0" fontId="7" fillId="0" borderId="27" xfId="0" applyFont="1" applyFill="1" applyBorder="1" applyAlignment="1">
      <alignment wrapText="1"/>
    </xf>
    <xf numFmtId="166" fontId="7" fillId="0" borderId="25" xfId="3" applyNumberFormat="1" applyFont="1" applyFill="1" applyBorder="1"/>
    <xf numFmtId="166" fontId="7" fillId="0" borderId="36" xfId="3" applyNumberFormat="1" applyFont="1" applyFill="1" applyBorder="1"/>
    <xf numFmtId="0" fontId="4" fillId="0" borderId="16" xfId="0" applyFont="1" applyFill="1" applyBorder="1"/>
    <xf numFmtId="0" fontId="4" fillId="0" borderId="27" xfId="0" applyFont="1" applyFill="1" applyBorder="1"/>
    <xf numFmtId="0" fontId="4" fillId="2" borderId="1" xfId="0" applyFont="1" applyFill="1" applyBorder="1" applyAlignment="1">
      <alignment wrapText="1"/>
    </xf>
    <xf numFmtId="166" fontId="7" fillId="2" borderId="23" xfId="3" applyNumberFormat="1" applyFont="1" applyFill="1" applyBorder="1"/>
    <xf numFmtId="166" fontId="7" fillId="2" borderId="33" xfId="3" applyNumberFormat="1" applyFont="1" applyFill="1" applyBorder="1"/>
    <xf numFmtId="166" fontId="7" fillId="2" borderId="12" xfId="3" applyNumberFormat="1" applyFont="1" applyFill="1" applyBorder="1"/>
    <xf numFmtId="0" fontId="4" fillId="2" borderId="12" xfId="0" applyFont="1" applyFill="1" applyBorder="1" applyAlignment="1">
      <alignment horizontal="center"/>
    </xf>
    <xf numFmtId="166" fontId="7" fillId="2" borderId="19" xfId="3" applyNumberFormat="1" applyFont="1" applyFill="1" applyBorder="1"/>
    <xf numFmtId="166" fontId="7" fillId="2" borderId="30" xfId="3" applyNumberFormat="1" applyFont="1" applyFill="1" applyBorder="1"/>
    <xf numFmtId="166" fontId="7" fillId="2" borderId="6" xfId="3" applyNumberFormat="1" applyFont="1" applyFill="1" applyBorder="1"/>
    <xf numFmtId="0" fontId="4" fillId="2" borderId="10" xfId="0" applyFont="1" applyFill="1" applyBorder="1"/>
    <xf numFmtId="0" fontId="4" fillId="2" borderId="1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166" fontId="7" fillId="2" borderId="16" xfId="3" applyNumberFormat="1" applyFont="1" applyFill="1" applyBorder="1"/>
    <xf numFmtId="166" fontId="7" fillId="2" borderId="27" xfId="3" applyNumberFormat="1" applyFont="1" applyFill="1" applyBorder="1"/>
    <xf numFmtId="166" fontId="7" fillId="2" borderId="15" xfId="3" applyNumberFormat="1" applyFont="1" applyFill="1" applyBorder="1"/>
    <xf numFmtId="166" fontId="3" fillId="2" borderId="1" xfId="3" applyNumberFormat="1" applyFont="1" applyFill="1" applyBorder="1"/>
    <xf numFmtId="166" fontId="3" fillId="2" borderId="23" xfId="3" applyNumberFormat="1" applyFont="1" applyFill="1" applyBorder="1"/>
    <xf numFmtId="166" fontId="3" fillId="2" borderId="33" xfId="3" applyNumberFormat="1" applyFont="1" applyFill="1" applyBorder="1"/>
    <xf numFmtId="166" fontId="3" fillId="2" borderId="11" xfId="3" applyNumberFormat="1" applyFont="1" applyFill="1" applyBorder="1"/>
    <xf numFmtId="0" fontId="4" fillId="2" borderId="11" xfId="0" applyFont="1" applyFill="1" applyBorder="1" applyAlignment="1">
      <alignment wrapText="1"/>
    </xf>
    <xf numFmtId="0" fontId="8" fillId="2" borderId="15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4" fillId="0" borderId="39" xfId="0" applyFont="1" applyFill="1" applyBorder="1"/>
    <xf numFmtId="0" fontId="7" fillId="2" borderId="16" xfId="0" applyFont="1" applyFill="1" applyBorder="1" applyAlignment="1"/>
    <xf numFmtId="0" fontId="7" fillId="2" borderId="0" xfId="0" applyFont="1" applyFill="1" applyBorder="1"/>
    <xf numFmtId="0" fontId="7" fillId="4" borderId="13" xfId="0" applyFont="1" applyFill="1" applyBorder="1" applyAlignment="1">
      <alignment horizontal="center"/>
    </xf>
    <xf numFmtId="0" fontId="7" fillId="2" borderId="15" xfId="0" applyFont="1" applyFill="1" applyBorder="1"/>
    <xf numFmtId="3" fontId="7" fillId="0" borderId="14" xfId="0" applyNumberFormat="1" applyFont="1" applyFill="1" applyBorder="1"/>
    <xf numFmtId="3" fontId="7" fillId="2" borderId="11" xfId="0" applyNumberFormat="1" applyFont="1" applyFill="1" applyBorder="1"/>
    <xf numFmtId="3" fontId="7" fillId="2" borderId="1" xfId="0" applyNumberFormat="1" applyFont="1" applyFill="1" applyBorder="1"/>
    <xf numFmtId="0" fontId="4" fillId="2" borderId="15" xfId="0" applyFont="1" applyFill="1" applyBorder="1" applyAlignment="1">
      <alignment wrapText="1"/>
    </xf>
    <xf numFmtId="0" fontId="7" fillId="2" borderId="21" xfId="0" applyFont="1" applyFill="1" applyBorder="1"/>
    <xf numFmtId="3" fontId="7" fillId="2" borderId="20" xfId="0" applyNumberFormat="1" applyFont="1" applyFill="1" applyBorder="1"/>
    <xf numFmtId="3" fontId="7" fillId="0" borderId="22" xfId="0" applyNumberFormat="1" applyFont="1" applyFill="1" applyBorder="1"/>
    <xf numFmtId="0" fontId="7" fillId="2" borderId="36" xfId="0" applyFont="1" applyFill="1" applyBorder="1"/>
    <xf numFmtId="3" fontId="7" fillId="2" borderId="33" xfId="0" applyNumberFormat="1" applyFont="1" applyFill="1" applyBorder="1"/>
    <xf numFmtId="3" fontId="7" fillId="0" borderId="37" xfId="0" applyNumberFormat="1" applyFont="1" applyFill="1" applyBorder="1"/>
    <xf numFmtId="3" fontId="7" fillId="2" borderId="16" xfId="0" applyNumberFormat="1" applyFont="1" applyFill="1" applyBorder="1"/>
    <xf numFmtId="166" fontId="10" fillId="2" borderId="8" xfId="3" applyNumberFormat="1" applyFont="1" applyFill="1" applyBorder="1"/>
    <xf numFmtId="166" fontId="10" fillId="2" borderId="14" xfId="3" applyNumberFormat="1" applyFont="1" applyFill="1" applyBorder="1"/>
    <xf numFmtId="166" fontId="7" fillId="2" borderId="11" xfId="3" applyNumberFormat="1" applyFont="1" applyFill="1" applyBorder="1"/>
    <xf numFmtId="166" fontId="7" fillId="2" borderId="1" xfId="3" applyNumberFormat="1" applyFont="1" applyFill="1" applyBorder="1"/>
    <xf numFmtId="166" fontId="7" fillId="0" borderId="40" xfId="3" applyNumberFormat="1" applyFont="1" applyFill="1" applyBorder="1"/>
    <xf numFmtId="166" fontId="7" fillId="2" borderId="41" xfId="3" applyNumberFormat="1" applyFont="1" applyFill="1" applyBorder="1"/>
    <xf numFmtId="0" fontId="4" fillId="2" borderId="7" xfId="0" applyFont="1" applyFill="1" applyBorder="1"/>
    <xf numFmtId="0" fontId="4" fillId="0" borderId="40" xfId="0" applyFont="1" applyFill="1" applyBorder="1"/>
    <xf numFmtId="0" fontId="7" fillId="0" borderId="18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7" fillId="0" borderId="42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43" xfId="0" applyFont="1" applyFill="1" applyBorder="1"/>
    <xf numFmtId="0" fontId="4" fillId="0" borderId="38" xfId="0" applyFont="1" applyFill="1" applyBorder="1"/>
    <xf numFmtId="0" fontId="4" fillId="2" borderId="32" xfId="0" applyFont="1" applyFill="1" applyBorder="1" applyAlignment="1">
      <alignment wrapText="1"/>
    </xf>
    <xf numFmtId="3" fontId="7" fillId="2" borderId="32" xfId="0" applyNumberFormat="1" applyFont="1" applyFill="1" applyBorder="1"/>
    <xf numFmtId="3" fontId="7" fillId="2" borderId="27" xfId="0" applyNumberFormat="1" applyFont="1" applyFill="1" applyBorder="1"/>
    <xf numFmtId="0" fontId="7" fillId="2" borderId="14" xfId="0" applyFont="1" applyFill="1" applyBorder="1"/>
    <xf numFmtId="166" fontId="7" fillId="5" borderId="28" xfId="3" applyNumberFormat="1" applyFont="1" applyFill="1" applyBorder="1"/>
    <xf numFmtId="166" fontId="7" fillId="5" borderId="29" xfId="3" applyNumberFormat="1" applyFont="1" applyFill="1" applyBorder="1"/>
    <xf numFmtId="166" fontId="7" fillId="5" borderId="32" xfId="3" applyNumberFormat="1" applyFont="1" applyFill="1" applyBorder="1"/>
    <xf numFmtId="166" fontId="7" fillId="5" borderId="18" xfId="3" applyNumberFormat="1" applyFont="1" applyFill="1" applyBorder="1"/>
    <xf numFmtId="166" fontId="7" fillId="0" borderId="26" xfId="3" applyNumberFormat="1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left" wrapText="1"/>
    </xf>
    <xf numFmtId="0" fontId="5" fillId="4" borderId="14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 wrapText="1"/>
    </xf>
    <xf numFmtId="166" fontId="7" fillId="5" borderId="0" xfId="3" applyNumberFormat="1" applyFont="1" applyFill="1" applyBorder="1"/>
    <xf numFmtId="166" fontId="7" fillId="2" borderId="39" xfId="3" applyNumberFormat="1" applyFont="1" applyFill="1" applyBorder="1"/>
    <xf numFmtId="166" fontId="7" fillId="5" borderId="35" xfId="3" applyNumberFormat="1" applyFont="1" applyFill="1" applyBorder="1"/>
    <xf numFmtId="166" fontId="7" fillId="5" borderId="38" xfId="3" applyNumberFormat="1" applyFont="1" applyFill="1" applyBorder="1"/>
    <xf numFmtId="166" fontId="7" fillId="5" borderId="50" xfId="3" applyNumberFormat="1" applyFont="1" applyFill="1" applyBorder="1"/>
    <xf numFmtId="166" fontId="7" fillId="5" borderId="51" xfId="3" applyNumberFormat="1" applyFont="1" applyFill="1" applyBorder="1"/>
    <xf numFmtId="166" fontId="7" fillId="2" borderId="20" xfId="3" applyNumberFormat="1" applyFont="1" applyFill="1" applyBorder="1"/>
    <xf numFmtId="166" fontId="7" fillId="5" borderId="52" xfId="3" applyNumberFormat="1" applyFont="1" applyFill="1" applyBorder="1"/>
    <xf numFmtId="166" fontId="7" fillId="5" borderId="37" xfId="3" applyNumberFormat="1" applyFont="1" applyFill="1" applyBorder="1"/>
    <xf numFmtId="166" fontId="7" fillId="5" borderId="53" xfId="3" applyNumberFormat="1" applyFont="1" applyFill="1" applyBorder="1"/>
    <xf numFmtId="0" fontId="9" fillId="2" borderId="11" xfId="0" applyFont="1" applyFill="1" applyBorder="1" applyAlignment="1">
      <alignment wrapText="1"/>
    </xf>
    <xf numFmtId="166" fontId="7" fillId="5" borderId="17" xfId="3" applyNumberFormat="1" applyFont="1" applyFill="1" applyBorder="1"/>
    <xf numFmtId="166" fontId="7" fillId="5" borderId="31" xfId="3" applyNumberFormat="1" applyFont="1" applyFill="1" applyBorder="1"/>
    <xf numFmtId="3" fontId="7" fillId="2" borderId="31" xfId="0" applyNumberFormat="1" applyFont="1" applyFill="1" applyBorder="1"/>
    <xf numFmtId="166" fontId="7" fillId="2" borderId="10" xfId="3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166" fontId="7" fillId="4" borderId="11" xfId="3" applyNumberFormat="1" applyFont="1" applyFill="1" applyBorder="1"/>
    <xf numFmtId="0" fontId="9" fillId="2" borderId="8" xfId="0" applyFont="1" applyFill="1" applyBorder="1" applyAlignment="1">
      <alignment wrapText="1"/>
    </xf>
    <xf numFmtId="0" fontId="4" fillId="4" borderId="10" xfId="0" applyFont="1" applyFill="1" applyBorder="1"/>
    <xf numFmtId="0" fontId="7" fillId="4" borderId="11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3" fontId="7" fillId="4" borderId="11" xfId="0" applyNumberFormat="1" applyFont="1" applyFill="1" applyBorder="1"/>
    <xf numFmtId="0" fontId="4" fillId="2" borderId="10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3" fillId="0" borderId="9" xfId="0" applyFont="1" applyBorder="1"/>
    <xf numFmtId="166" fontId="3" fillId="0" borderId="0" xfId="3" applyNumberFormat="1" applyFont="1" applyBorder="1"/>
    <xf numFmtId="0" fontId="3" fillId="0" borderId="0" xfId="0" applyFont="1" applyFill="1" applyBorder="1"/>
    <xf numFmtId="0" fontId="7" fillId="0" borderId="16" xfId="0" applyFont="1" applyFill="1" applyBorder="1" applyAlignment="1" applyProtection="1">
      <alignment horizontal="left" wrapText="1"/>
      <protection locked="0"/>
    </xf>
    <xf numFmtId="166" fontId="7" fillId="0" borderId="17" xfId="3" applyNumberFormat="1" applyFont="1" applyFill="1" applyBorder="1" applyAlignment="1" applyProtection="1">
      <alignment wrapText="1"/>
      <protection locked="0"/>
    </xf>
    <xf numFmtId="43" fontId="7" fillId="0" borderId="45" xfId="3" applyNumberFormat="1" applyFont="1" applyFill="1" applyBorder="1" applyAlignment="1" applyProtection="1">
      <alignment horizontal="center" wrapText="1"/>
      <protection locked="0"/>
    </xf>
    <xf numFmtId="43" fontId="7" fillId="0" borderId="44" xfId="3" applyNumberFormat="1" applyFont="1" applyFill="1" applyBorder="1" applyAlignment="1" applyProtection="1">
      <alignment horizontal="center" wrapText="1"/>
      <protection locked="0"/>
    </xf>
    <xf numFmtId="43" fontId="7" fillId="0" borderId="46" xfId="0" applyNumberFormat="1" applyFont="1" applyFill="1" applyBorder="1" applyAlignment="1" applyProtection="1">
      <alignment horizontal="center" wrapText="1"/>
      <protection locked="0"/>
    </xf>
    <xf numFmtId="0" fontId="7" fillId="0" borderId="45" xfId="0" applyFont="1" applyFill="1" applyBorder="1" applyAlignment="1" applyProtection="1">
      <alignment horizontal="center" wrapText="1"/>
      <protection locked="0"/>
    </xf>
    <xf numFmtId="0" fontId="7" fillId="0" borderId="48" xfId="0" applyFont="1" applyFill="1" applyBorder="1" applyAlignment="1" applyProtection="1">
      <alignment horizontal="center" wrapText="1"/>
      <protection locked="0"/>
    </xf>
    <xf numFmtId="0" fontId="7" fillId="0" borderId="27" xfId="0" applyFont="1" applyFill="1" applyBorder="1" applyAlignment="1" applyProtection="1">
      <alignment horizontal="left" wrapText="1"/>
      <protection locked="0"/>
    </xf>
    <xf numFmtId="166" fontId="7" fillId="0" borderId="31" xfId="3" applyNumberFormat="1" applyFont="1" applyFill="1" applyBorder="1" applyAlignment="1" applyProtection="1">
      <alignment wrapText="1"/>
      <protection locked="0"/>
    </xf>
    <xf numFmtId="43" fontId="7" fillId="0" borderId="28" xfId="3" applyNumberFormat="1" applyFont="1" applyFill="1" applyBorder="1" applyAlignment="1" applyProtection="1">
      <alignment horizontal="center" wrapText="1"/>
      <protection locked="0"/>
    </xf>
    <xf numFmtId="43" fontId="7" fillId="0" borderId="35" xfId="3" applyNumberFormat="1" applyFont="1" applyFill="1" applyBorder="1" applyAlignment="1" applyProtection="1">
      <alignment horizontal="center" wrapText="1"/>
      <protection locked="0"/>
    </xf>
    <xf numFmtId="43" fontId="7" fillId="0" borderId="47" xfId="0" applyNumberFormat="1" applyFont="1" applyFill="1" applyBorder="1" applyAlignment="1" applyProtection="1">
      <alignment horizontal="center" wrapText="1"/>
      <protection locked="0"/>
    </xf>
    <xf numFmtId="0" fontId="7" fillId="0" borderId="28" xfId="0" applyFont="1" applyFill="1" applyBorder="1" applyAlignment="1" applyProtection="1">
      <alignment horizontal="center" wrapText="1"/>
      <protection locked="0"/>
    </xf>
    <xf numFmtId="0" fontId="7" fillId="0" borderId="30" xfId="0" applyFont="1" applyFill="1" applyBorder="1" applyAlignment="1" applyProtection="1">
      <alignment horizontal="center" wrapText="1"/>
      <protection locked="0"/>
    </xf>
    <xf numFmtId="166" fontId="7" fillId="0" borderId="24" xfId="3" applyNumberFormat="1" applyFont="1" applyFill="1" applyBorder="1" applyProtection="1">
      <protection locked="0"/>
    </xf>
    <xf numFmtId="166" fontId="7" fillId="0" borderId="34" xfId="3" applyNumberFormat="1" applyFont="1" applyFill="1" applyBorder="1" applyProtection="1">
      <protection locked="0"/>
    </xf>
    <xf numFmtId="166" fontId="7" fillId="0" borderId="19" xfId="3" applyNumberFormat="1" applyFont="1" applyFill="1" applyBorder="1" applyProtection="1">
      <protection locked="0"/>
    </xf>
    <xf numFmtId="166" fontId="7" fillId="0" borderId="28" xfId="3" applyNumberFormat="1" applyFont="1" applyFill="1" applyBorder="1" applyProtection="1">
      <protection locked="0"/>
    </xf>
    <xf numFmtId="166" fontId="7" fillId="0" borderId="35" xfId="3" applyNumberFormat="1" applyFont="1" applyFill="1" applyBorder="1" applyProtection="1">
      <protection locked="0"/>
    </xf>
    <xf numFmtId="166" fontId="7" fillId="0" borderId="30" xfId="3" applyNumberFormat="1" applyFont="1" applyFill="1" applyBorder="1" applyProtection="1">
      <protection locked="0"/>
    </xf>
    <xf numFmtId="166" fontId="7" fillId="0" borderId="18" xfId="3" applyNumberFormat="1" applyFont="1" applyFill="1" applyBorder="1" applyProtection="1">
      <protection locked="0"/>
    </xf>
    <xf numFmtId="166" fontId="7" fillId="0" borderId="32" xfId="3" applyNumberFormat="1" applyFont="1" applyFill="1" applyBorder="1" applyProtection="1">
      <protection locked="0"/>
    </xf>
    <xf numFmtId="3" fontId="7" fillId="0" borderId="24" xfId="0" applyNumberFormat="1" applyFont="1" applyFill="1" applyBorder="1" applyProtection="1">
      <protection locked="0"/>
    </xf>
    <xf numFmtId="3" fontId="7" fillId="0" borderId="34" xfId="0" applyNumberFormat="1" applyFont="1" applyFill="1" applyBorder="1" applyProtection="1">
      <protection locked="0"/>
    </xf>
    <xf numFmtId="3" fontId="7" fillId="0" borderId="18" xfId="0" applyNumberFormat="1" applyFont="1" applyFill="1" applyBorder="1" applyProtection="1">
      <protection locked="0"/>
    </xf>
    <xf numFmtId="166" fontId="7" fillId="0" borderId="31" xfId="3" applyNumberFormat="1" applyFont="1" applyFill="1" applyBorder="1" applyProtection="1">
      <protection locked="0"/>
    </xf>
    <xf numFmtId="166" fontId="7" fillId="0" borderId="54" xfId="3" applyNumberFormat="1" applyFont="1" applyFill="1" applyBorder="1" applyAlignment="1" applyProtection="1">
      <alignment wrapText="1"/>
      <protection locked="0"/>
    </xf>
    <xf numFmtId="0" fontId="7" fillId="0" borderId="5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12" fillId="2" borderId="2" xfId="4" applyFont="1" applyFill="1" applyBorder="1" applyAlignment="1">
      <alignment horizontal="center" vertical="center"/>
    </xf>
    <xf numFmtId="0" fontId="12" fillId="2" borderId="3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166" fontId="7" fillId="2" borderId="31" xfId="3" applyNumberFormat="1" applyFont="1" applyFill="1" applyBorder="1" applyAlignment="1">
      <alignment horizontal="center"/>
    </xf>
    <xf numFmtId="166" fontId="7" fillId="2" borderId="30" xfId="3" applyNumberFormat="1" applyFont="1" applyFill="1" applyBorder="1" applyAlignment="1">
      <alignment horizontal="center"/>
    </xf>
    <xf numFmtId="166" fontId="7" fillId="2" borderId="5" xfId="3" applyNumberFormat="1" applyFont="1" applyFill="1" applyBorder="1" applyAlignment="1">
      <alignment horizontal="center"/>
    </xf>
    <xf numFmtId="166" fontId="7" fillId="2" borderId="6" xfId="3" applyNumberFormat="1" applyFont="1" applyFill="1" applyBorder="1" applyAlignment="1">
      <alignment horizontal="center"/>
    </xf>
    <xf numFmtId="166" fontId="7" fillId="2" borderId="10" xfId="3" applyNumberFormat="1" applyFont="1" applyFill="1" applyBorder="1" applyAlignment="1">
      <alignment horizontal="center"/>
    </xf>
    <xf numFmtId="166" fontId="7" fillId="2" borderId="12" xfId="3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66" fontId="7" fillId="2" borderId="7" xfId="3" applyNumberFormat="1" applyFont="1" applyFill="1" applyBorder="1" applyAlignment="1">
      <alignment horizontal="center"/>
    </xf>
    <xf numFmtId="166" fontId="7" fillId="2" borderId="9" xfId="3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166" fontId="7" fillId="2" borderId="17" xfId="3" applyNumberFormat="1" applyFont="1" applyFill="1" applyBorder="1" applyAlignment="1">
      <alignment horizontal="center"/>
    </xf>
    <xf numFmtId="166" fontId="7" fillId="2" borderId="19" xfId="3" applyNumberFormat="1" applyFont="1" applyFill="1" applyBorder="1" applyAlignment="1">
      <alignment horizontal="center"/>
    </xf>
    <xf numFmtId="166" fontId="7" fillId="4" borderId="11" xfId="3" applyNumberFormat="1" applyFont="1" applyFill="1" applyBorder="1" applyAlignment="1">
      <alignment horizontal="center"/>
    </xf>
    <xf numFmtId="166" fontId="7" fillId="4" borderId="12" xfId="3" applyNumberFormat="1" applyFont="1" applyFill="1" applyBorder="1" applyAlignment="1">
      <alignment horizontal="center"/>
    </xf>
    <xf numFmtId="166" fontId="3" fillId="2" borderId="10" xfId="3" applyNumberFormat="1" applyFont="1" applyFill="1" applyBorder="1" applyAlignment="1">
      <alignment horizontal="center"/>
    </xf>
    <xf numFmtId="166" fontId="3" fillId="2" borderId="12" xfId="3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3" fontId="7" fillId="2" borderId="17" xfId="0" applyNumberFormat="1" applyFont="1" applyFill="1" applyBorder="1" applyAlignment="1">
      <alignment horizontal="center"/>
    </xf>
    <xf numFmtId="3" fontId="7" fillId="2" borderId="19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4" borderId="11" xfId="0" applyNumberFormat="1" applyFont="1" applyFill="1" applyBorder="1" applyAlignment="1">
      <alignment horizontal="center"/>
    </xf>
    <xf numFmtId="3" fontId="7" fillId="4" borderId="12" xfId="0" applyNumberFormat="1" applyFont="1" applyFill="1" applyBorder="1" applyAlignment="1">
      <alignment horizontal="center"/>
    </xf>
    <xf numFmtId="166" fontId="10" fillId="2" borderId="7" xfId="3" applyNumberFormat="1" applyFont="1" applyFill="1" applyBorder="1" applyAlignment="1">
      <alignment horizontal="center"/>
    </xf>
    <xf numFmtId="166" fontId="10" fillId="2" borderId="9" xfId="3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3" fontId="7" fillId="2" borderId="30" xfId="0" applyNumberFormat="1" applyFont="1" applyFill="1" applyBorder="1" applyAlignment="1">
      <alignment horizontal="center"/>
    </xf>
    <xf numFmtId="166" fontId="7" fillId="2" borderId="55" xfId="3" applyNumberFormat="1" applyFont="1" applyFill="1" applyBorder="1" applyAlignment="1">
      <alignment horizontal="center"/>
    </xf>
    <xf numFmtId="166" fontId="7" fillId="2" borderId="56" xfId="3" applyNumberFormat="1" applyFont="1" applyFill="1" applyBorder="1" applyAlignment="1">
      <alignment horizontal="center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licies.iu.edu/policies/categories/research/Sponsored-Programs-Administration/Cost_Sharing_on_Sponsored_Programs.shtml" TargetMode="External"/><Relationship Id="rId1" Type="http://schemas.openxmlformats.org/officeDocument/2006/relationships/hyperlink" Target="http://grants.nih.gov/grants/policy/person_months_faqs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policies.iu.edu/policies/categories/research/Sponsored-Programs-Administration/Cost_Sharing_on_Sponsored_Programs.shtml" TargetMode="External"/><Relationship Id="rId1" Type="http://schemas.openxmlformats.org/officeDocument/2006/relationships/hyperlink" Target="http://grants.nih.gov/grants/policy/person_months_faq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61"/>
  <sheetViews>
    <sheetView tabSelected="1" zoomScaleNormal="100" workbookViewId="0">
      <selection activeCell="C13" sqref="C13:G13"/>
    </sheetView>
  </sheetViews>
  <sheetFormatPr defaultColWidth="9.109375" defaultRowHeight="13.8" x14ac:dyDescent="0.25"/>
  <cols>
    <col min="1" max="1" width="2" style="8" customWidth="1"/>
    <col min="2" max="2" width="45.88671875" style="4" customWidth="1"/>
    <col min="3" max="3" width="8.88671875" style="4" customWidth="1"/>
    <col min="4" max="4" width="8.44140625" style="4" customWidth="1"/>
    <col min="5" max="5" width="8.6640625" style="4" customWidth="1"/>
    <col min="6" max="6" width="8.88671875" style="4" customWidth="1"/>
    <col min="7" max="7" width="8.5546875" style="4" customWidth="1"/>
    <col min="8" max="8" width="10.109375" style="4" customWidth="1"/>
    <col min="9" max="9" width="9.109375" style="4"/>
    <col min="10" max="56" width="9.109375" style="4" hidden="1" customWidth="1"/>
    <col min="57" max="16384" width="9.109375" style="4"/>
  </cols>
  <sheetData>
    <row r="1" spans="1:61" ht="17.399999999999999" x14ac:dyDescent="0.3">
      <c r="A1" s="185" t="s">
        <v>0</v>
      </c>
      <c r="B1" s="186"/>
      <c r="C1" s="186"/>
      <c r="D1" s="186"/>
      <c r="E1" s="186"/>
      <c r="F1" s="186"/>
      <c r="G1" s="186"/>
      <c r="H1" s="187"/>
    </row>
    <row r="2" spans="1:61" ht="25.5" customHeight="1" thickBot="1" x14ac:dyDescent="0.3">
      <c r="A2" s="15"/>
      <c r="B2" s="188" t="s">
        <v>43</v>
      </c>
      <c r="C2" s="188"/>
      <c r="D2" s="188"/>
      <c r="E2" s="188"/>
      <c r="F2" s="188"/>
      <c r="G2" s="188"/>
      <c r="H2" s="189"/>
    </row>
    <row r="3" spans="1:61" ht="29.25" customHeight="1" thickBot="1" x14ac:dyDescent="0.3">
      <c r="A3" s="199">
        <v>1</v>
      </c>
      <c r="B3" s="201" t="s">
        <v>14</v>
      </c>
      <c r="C3" s="197" t="s">
        <v>52</v>
      </c>
      <c r="D3" s="192" t="s">
        <v>70</v>
      </c>
      <c r="E3" s="193"/>
      <c r="F3" s="194"/>
      <c r="G3" s="195" t="s">
        <v>51</v>
      </c>
      <c r="H3" s="196"/>
      <c r="J3" s="4" t="s">
        <v>31</v>
      </c>
      <c r="N3" s="4" t="s">
        <v>32</v>
      </c>
      <c r="R3" s="4" t="s">
        <v>34</v>
      </c>
      <c r="V3" s="4" t="s">
        <v>30</v>
      </c>
      <c r="Z3" s="4" t="s">
        <v>35</v>
      </c>
      <c r="AD3" s="4" t="s">
        <v>33</v>
      </c>
      <c r="AH3" s="4" t="s">
        <v>39</v>
      </c>
      <c r="AL3" s="4" t="s">
        <v>54</v>
      </c>
      <c r="AP3" s="4" t="s">
        <v>32</v>
      </c>
      <c r="AT3" s="4" t="s">
        <v>34</v>
      </c>
      <c r="AX3" s="4" t="s">
        <v>33</v>
      </c>
      <c r="BB3" s="4" t="s">
        <v>39</v>
      </c>
      <c r="BE3" s="153"/>
      <c r="BF3" s="153"/>
      <c r="BG3" s="153"/>
      <c r="BH3" s="153"/>
      <c r="BI3" s="153"/>
    </row>
    <row r="4" spans="1:61" ht="25.5" customHeight="1" thickBot="1" x14ac:dyDescent="0.3">
      <c r="A4" s="200"/>
      <c r="B4" s="202"/>
      <c r="C4" s="198"/>
      <c r="D4" s="34" t="s">
        <v>15</v>
      </c>
      <c r="E4" s="34" t="s">
        <v>16</v>
      </c>
      <c r="F4" s="34" t="s">
        <v>17</v>
      </c>
      <c r="G4" s="34" t="s">
        <v>15</v>
      </c>
      <c r="H4" s="34" t="s">
        <v>16</v>
      </c>
      <c r="J4" s="6" t="s">
        <v>15</v>
      </c>
      <c r="K4" s="6" t="s">
        <v>16</v>
      </c>
      <c r="L4" s="6" t="s">
        <v>17</v>
      </c>
      <c r="N4" s="6" t="s">
        <v>15</v>
      </c>
      <c r="O4" s="6" t="s">
        <v>16</v>
      </c>
      <c r="P4" s="6" t="s">
        <v>17</v>
      </c>
      <c r="R4" s="6" t="s">
        <v>15</v>
      </c>
      <c r="S4" s="6" t="s">
        <v>16</v>
      </c>
      <c r="T4" s="6" t="s">
        <v>17</v>
      </c>
      <c r="V4" s="6" t="s">
        <v>15</v>
      </c>
      <c r="W4" s="6" t="s">
        <v>16</v>
      </c>
      <c r="X4" s="6" t="s">
        <v>17</v>
      </c>
      <c r="Z4" s="6" t="s">
        <v>15</v>
      </c>
      <c r="AA4" s="6" t="s">
        <v>16</v>
      </c>
      <c r="AB4" s="6" t="s">
        <v>17</v>
      </c>
      <c r="AD4" s="6" t="s">
        <v>15</v>
      </c>
      <c r="AE4" s="6" t="s">
        <v>16</v>
      </c>
      <c r="AF4" s="6" t="s">
        <v>17</v>
      </c>
      <c r="AH4" s="6" t="s">
        <v>15</v>
      </c>
      <c r="AI4" s="6" t="s">
        <v>16</v>
      </c>
      <c r="AJ4" s="6" t="s">
        <v>17</v>
      </c>
      <c r="AL4" s="6" t="s">
        <v>15</v>
      </c>
      <c r="AM4" s="6" t="s">
        <v>16</v>
      </c>
      <c r="AN4" s="6" t="s">
        <v>17</v>
      </c>
      <c r="AP4" s="6" t="s">
        <v>15</v>
      </c>
      <c r="AQ4" s="6" t="s">
        <v>16</v>
      </c>
      <c r="AR4" s="6" t="s">
        <v>17</v>
      </c>
      <c r="AT4" s="6" t="s">
        <v>15</v>
      </c>
      <c r="AU4" s="6" t="s">
        <v>16</v>
      </c>
      <c r="AV4" s="6" t="s">
        <v>17</v>
      </c>
      <c r="AX4" s="6" t="s">
        <v>15</v>
      </c>
      <c r="AY4" s="6" t="s">
        <v>16</v>
      </c>
      <c r="AZ4" s="6" t="s">
        <v>17</v>
      </c>
      <c r="BB4" s="6" t="s">
        <v>15</v>
      </c>
      <c r="BC4" s="6" t="s">
        <v>16</v>
      </c>
      <c r="BD4" s="6" t="s">
        <v>17</v>
      </c>
      <c r="BE4" s="153"/>
      <c r="BF4" s="153"/>
      <c r="BG4" s="153"/>
      <c r="BH4" s="153"/>
      <c r="BI4" s="153"/>
    </row>
    <row r="5" spans="1:61" x14ac:dyDescent="0.25">
      <c r="A5" s="37" t="s">
        <v>46</v>
      </c>
      <c r="B5" s="154"/>
      <c r="C5" s="155"/>
      <c r="D5" s="156"/>
      <c r="E5" s="157"/>
      <c r="F5" s="158"/>
      <c r="G5" s="159"/>
      <c r="H5" s="160"/>
      <c r="J5" s="4" t="str">
        <f>IF(AND(D5&gt;0,C5&gt;'ORA Only'!D2),"YES","NO")</f>
        <v>NO</v>
      </c>
      <c r="K5" s="4" t="str">
        <f>IF(AND(E5&gt;0,C5&gt;('ORA Only'!D3)),"YES","NO")</f>
        <v>NO</v>
      </c>
      <c r="L5" s="4" t="str">
        <f>IF(AND(F5&gt;0,C5&gt;('ORA Only'!D3)),"YES","NO")</f>
        <v>NO</v>
      </c>
      <c r="N5" s="7">
        <f>D5/12</f>
        <v>0</v>
      </c>
      <c r="O5" s="7">
        <f>E5/9</f>
        <v>0</v>
      </c>
      <c r="P5" s="7">
        <f>F5/3*0.325</f>
        <v>0</v>
      </c>
      <c r="R5" s="4" t="str">
        <f>IF(J5="YES",ROUND((C5*N5),0),"0")</f>
        <v>0</v>
      </c>
      <c r="S5" s="4" t="str">
        <f>IF(K5="YES",ROUND((C5*O5),0),"0")</f>
        <v>0</v>
      </c>
      <c r="T5" s="4" t="str">
        <f>IF(L5="YES",ROUND((C5*P5),0),"0")</f>
        <v>0</v>
      </c>
      <c r="V5" s="4" t="str">
        <f>IF((J5="YES"),ROUND(('ORA Only'!$D$2*N5),0),"0")</f>
        <v>0</v>
      </c>
      <c r="W5" s="4" t="str">
        <f>IF((K5="YES"),ROUND(('ORA Only'!$D$3*O5),0),"0")</f>
        <v>0</v>
      </c>
      <c r="X5" s="4" t="str">
        <f>IF((L5="YES"),ROUND(('ORA Only'!$D$3*P5),0),"0")</f>
        <v>0</v>
      </c>
      <c r="Z5" s="4">
        <f t="shared" ref="Z5:AB6" si="0">R5-V5</f>
        <v>0</v>
      </c>
      <c r="AA5" s="4">
        <f t="shared" si="0"/>
        <v>0</v>
      </c>
      <c r="AB5" s="4">
        <f t="shared" si="0"/>
        <v>0</v>
      </c>
      <c r="AD5" s="4">
        <f>ROUND((Z5*'ORA Only'!$G$2),0)</f>
        <v>0</v>
      </c>
      <c r="AE5" s="4">
        <f>ROUND((AA5*'ORA Only'!$G$2),0)</f>
        <v>0</v>
      </c>
      <c r="AF5" s="4">
        <f>ROUND((AB5*'ORA Only'!$G$3),0)</f>
        <v>0</v>
      </c>
      <c r="AH5" s="4">
        <f>Z5+AD5</f>
        <v>0</v>
      </c>
      <c r="AI5" s="4">
        <f>AA5+AE5</f>
        <v>0</v>
      </c>
      <c r="AJ5" s="4">
        <f>AB5+AF5</f>
        <v>0</v>
      </c>
      <c r="AL5" s="4" t="str">
        <f>IF(G5&gt;0,"YES","NO")</f>
        <v>NO</v>
      </c>
      <c r="AM5" s="4" t="str">
        <f>IF(H5&gt;0,"YES","NO")</f>
        <v>NO</v>
      </c>
      <c r="AN5" s="4" t="s">
        <v>55</v>
      </c>
      <c r="AP5" s="7">
        <f>G5/12</f>
        <v>0</v>
      </c>
      <c r="AQ5" s="7">
        <f>H5/9</f>
        <v>0</v>
      </c>
      <c r="AR5" s="7">
        <v>0</v>
      </c>
      <c r="AT5" s="4" t="str">
        <f>IF(AL5="YES",ROUND((C5*AP5),0),"0")</f>
        <v>0</v>
      </c>
      <c r="AU5" s="4" t="str">
        <f>IF(AM5="YES",ROUND((C5*AQ5),0),"0")</f>
        <v>0</v>
      </c>
      <c r="AV5" s="4">
        <v>0</v>
      </c>
      <c r="AX5" s="4">
        <f>ROUND((AT5*'ORA Only'!$G$2),0)</f>
        <v>0</v>
      </c>
      <c r="AY5" s="4">
        <f>ROUND((AU5*'ORA Only'!$G$2),0)</f>
        <v>0</v>
      </c>
      <c r="AZ5" s="4">
        <v>0</v>
      </c>
      <c r="BB5" s="4">
        <f>AX5+AT5</f>
        <v>0</v>
      </c>
      <c r="BC5" s="4">
        <f>+AY5+AU5</f>
        <v>0</v>
      </c>
      <c r="BD5" s="4">
        <v>0</v>
      </c>
      <c r="BE5" s="153"/>
      <c r="BF5" s="153"/>
      <c r="BG5" s="153"/>
      <c r="BH5" s="153"/>
      <c r="BI5" s="153"/>
    </row>
    <row r="6" spans="1:61" x14ac:dyDescent="0.25">
      <c r="A6" s="39" t="s">
        <v>47</v>
      </c>
      <c r="B6" s="161"/>
      <c r="C6" s="162"/>
      <c r="D6" s="163"/>
      <c r="E6" s="164"/>
      <c r="F6" s="165"/>
      <c r="G6" s="166"/>
      <c r="H6" s="167"/>
      <c r="J6" s="4" t="str">
        <f>IF(AND(D6&gt;0,C6&gt;'ORA Only'!D2),"YES","NO")</f>
        <v>NO</v>
      </c>
      <c r="K6" s="4" t="str">
        <f>IF(AND(E6&gt;0,C6&gt;('ORA Only'!D3)),"YES","NO")</f>
        <v>NO</v>
      </c>
      <c r="L6" s="4" t="str">
        <f>IF(AND(F6&gt;0,C6&gt;('ORA Only'!D3)),"YES","NO")</f>
        <v>NO</v>
      </c>
      <c r="N6" s="7">
        <f t="shared" ref="N6:N9" si="1">D6/12</f>
        <v>0</v>
      </c>
      <c r="O6" s="7">
        <f t="shared" ref="O6:O9" si="2">E6/9</f>
        <v>0</v>
      </c>
      <c r="P6" s="7">
        <f t="shared" ref="P6:P9" si="3">F6/3*0.325</f>
        <v>0</v>
      </c>
      <c r="R6" s="4" t="str">
        <f t="shared" ref="R6:R9" si="4">IF(J6="YES",ROUND((C6*N6),0),"0")</f>
        <v>0</v>
      </c>
      <c r="S6" s="4" t="str">
        <f t="shared" ref="S6:S9" si="5">IF(K6="YES",ROUND((C6*O6),0),"0")</f>
        <v>0</v>
      </c>
      <c r="T6" s="4" t="str">
        <f t="shared" ref="T6:T9" si="6">IF(L6="YES",ROUND((C6*P6),0),"0")</f>
        <v>0</v>
      </c>
      <c r="V6" s="4" t="str">
        <f>IF((J6="YES"),ROUND(('ORA Only'!$D$2*N6),0),"0")</f>
        <v>0</v>
      </c>
      <c r="W6" s="4" t="str">
        <f>IF((K6="YES"),ROUND(('ORA Only'!$D$3*O6),0),"0")</f>
        <v>0</v>
      </c>
      <c r="X6" s="4" t="str">
        <f>IF((L6="YES"),ROUND(('ORA Only'!$D$3*P6),0),"0")</f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  <c r="AD6" s="4">
        <f>ROUND((Z6*'ORA Only'!$G$2),0)</f>
        <v>0</v>
      </c>
      <c r="AE6" s="4">
        <f>ROUND((AA6*'ORA Only'!$G$2),0)</f>
        <v>0</v>
      </c>
      <c r="AF6" s="4">
        <f>ROUND((AB6*'ORA Only'!$G$3),0)</f>
        <v>0</v>
      </c>
      <c r="AH6" s="4">
        <f t="shared" ref="AH6:AH9" si="7">Z6+AD6</f>
        <v>0</v>
      </c>
      <c r="AI6" s="4">
        <f t="shared" ref="AI6:AI9" si="8">AA6+AE6</f>
        <v>0</v>
      </c>
      <c r="AJ6" s="4">
        <f t="shared" ref="AJ6:AJ9" si="9">AB6+AF6</f>
        <v>0</v>
      </c>
      <c r="AL6" s="4" t="str">
        <f t="shared" ref="AL6:AL9" si="10">IF(G6&gt;0,"YES","NO")</f>
        <v>NO</v>
      </c>
      <c r="AM6" s="4" t="str">
        <f t="shared" ref="AM6:AM9" si="11">IF(H6&gt;0,"YES","NO")</f>
        <v>NO</v>
      </c>
      <c r="AN6" s="4" t="s">
        <v>55</v>
      </c>
      <c r="AP6" s="7">
        <f t="shared" ref="AP6:AP9" si="12">G6/12</f>
        <v>0</v>
      </c>
      <c r="AQ6" s="7">
        <f t="shared" ref="AQ6:AQ9" si="13">H6/9</f>
        <v>0</v>
      </c>
      <c r="AR6" s="7">
        <v>0</v>
      </c>
      <c r="AT6" s="4" t="str">
        <f t="shared" ref="AT6:AT9" si="14">IF(AL6="YES",ROUND((C6*AP6),0),"0")</f>
        <v>0</v>
      </c>
      <c r="AU6" s="4" t="str">
        <f t="shared" ref="AU6:AU9" si="15">IF(AM6="YES",ROUND((C6*AQ6),0),"0")</f>
        <v>0</v>
      </c>
      <c r="AV6" s="4">
        <v>0</v>
      </c>
      <c r="AX6" s="4">
        <f>ROUND((AT6*'ORA Only'!$G$2),0)</f>
        <v>0</v>
      </c>
      <c r="AY6" s="4">
        <f>ROUND((AU6*'ORA Only'!$G$2),0)</f>
        <v>0</v>
      </c>
      <c r="AZ6" s="4">
        <v>0</v>
      </c>
      <c r="BB6" s="4">
        <f t="shared" ref="BB6:BB9" si="16">AX6+AT6</f>
        <v>0</v>
      </c>
      <c r="BC6" s="4">
        <f t="shared" ref="BC6:BC9" si="17">+AY6+AU6</f>
        <v>0</v>
      </c>
      <c r="BD6" s="4">
        <v>0</v>
      </c>
      <c r="BE6" s="153"/>
      <c r="BF6" s="153"/>
      <c r="BG6" s="153"/>
      <c r="BH6" s="153"/>
      <c r="BI6" s="153"/>
    </row>
    <row r="7" spans="1:61" x14ac:dyDescent="0.25">
      <c r="A7" s="39" t="s">
        <v>48</v>
      </c>
      <c r="B7" s="161"/>
      <c r="C7" s="162"/>
      <c r="D7" s="163"/>
      <c r="E7" s="164"/>
      <c r="F7" s="165"/>
      <c r="G7" s="166"/>
      <c r="H7" s="167"/>
      <c r="J7" s="4" t="str">
        <f>IF(AND(D7&gt;0,C7&gt;'ORA Only'!D2),"YES","NO")</f>
        <v>NO</v>
      </c>
      <c r="K7" s="4" t="str">
        <f>IF(AND(E7&gt;0,C7&gt;('ORA Only'!D3)),"YES","NO")</f>
        <v>NO</v>
      </c>
      <c r="L7" s="4" t="str">
        <f>IF(AND(F7&gt;0,C7&gt;('ORA Only'!D3)),"YES","NO")</f>
        <v>NO</v>
      </c>
      <c r="N7" s="7">
        <f t="shared" si="1"/>
        <v>0</v>
      </c>
      <c r="O7" s="7">
        <f t="shared" si="2"/>
        <v>0</v>
      </c>
      <c r="P7" s="7">
        <f t="shared" si="3"/>
        <v>0</v>
      </c>
      <c r="R7" s="4" t="str">
        <f t="shared" si="4"/>
        <v>0</v>
      </c>
      <c r="S7" s="4" t="str">
        <f t="shared" si="5"/>
        <v>0</v>
      </c>
      <c r="T7" s="4" t="str">
        <f t="shared" si="6"/>
        <v>0</v>
      </c>
      <c r="V7" s="4" t="str">
        <f>IF((J7="YES"),ROUND(('ORA Only'!$D$2*N7),0),"0")</f>
        <v>0</v>
      </c>
      <c r="W7" s="4" t="str">
        <f>IF((K7="YES"),ROUND(('ORA Only'!$D$3*O7),0),"0")</f>
        <v>0</v>
      </c>
      <c r="X7" s="4" t="str">
        <f>IF((L7="YES"),ROUND(('ORA Only'!$D$3*P7),0),"0")</f>
        <v>0</v>
      </c>
      <c r="Z7" s="4">
        <f t="shared" ref="Z7:Z9" si="18">R7-V7</f>
        <v>0</v>
      </c>
      <c r="AA7" s="4">
        <f t="shared" ref="AA7:AA9" si="19">S7-W7</f>
        <v>0</v>
      </c>
      <c r="AB7" s="4">
        <f t="shared" ref="AB7:AB9" si="20">T7-X7</f>
        <v>0</v>
      </c>
      <c r="AD7" s="4">
        <f>ROUND((Z7*'ORA Only'!$G$2),0)</f>
        <v>0</v>
      </c>
      <c r="AE7" s="4">
        <f>ROUND((AA7*'ORA Only'!$G$2),0)</f>
        <v>0</v>
      </c>
      <c r="AF7" s="4">
        <f>ROUND((AB7*'ORA Only'!$G$3),0)</f>
        <v>0</v>
      </c>
      <c r="AH7" s="4">
        <f t="shared" si="7"/>
        <v>0</v>
      </c>
      <c r="AI7" s="4">
        <f t="shared" si="8"/>
        <v>0</v>
      </c>
      <c r="AJ7" s="4">
        <f t="shared" si="9"/>
        <v>0</v>
      </c>
      <c r="AL7" s="4" t="str">
        <f t="shared" si="10"/>
        <v>NO</v>
      </c>
      <c r="AM7" s="4" t="str">
        <f t="shared" si="11"/>
        <v>NO</v>
      </c>
      <c r="AN7" s="4" t="s">
        <v>55</v>
      </c>
      <c r="AP7" s="7">
        <f t="shared" si="12"/>
        <v>0</v>
      </c>
      <c r="AQ7" s="7">
        <f t="shared" si="13"/>
        <v>0</v>
      </c>
      <c r="AR7" s="7">
        <v>0</v>
      </c>
      <c r="AT7" s="4" t="str">
        <f t="shared" si="14"/>
        <v>0</v>
      </c>
      <c r="AU7" s="4" t="str">
        <f t="shared" si="15"/>
        <v>0</v>
      </c>
      <c r="AV7" s="4">
        <v>0</v>
      </c>
      <c r="AX7" s="4">
        <f>ROUND((AT7*'ORA Only'!$G$2),0)</f>
        <v>0</v>
      </c>
      <c r="AY7" s="4">
        <f>ROUND((AU7*'ORA Only'!$G$2),0)</f>
        <v>0</v>
      </c>
      <c r="AZ7" s="4">
        <v>0</v>
      </c>
      <c r="BB7" s="4">
        <f t="shared" si="16"/>
        <v>0</v>
      </c>
      <c r="BC7" s="4">
        <f t="shared" si="17"/>
        <v>0</v>
      </c>
      <c r="BD7" s="4">
        <v>0</v>
      </c>
      <c r="BE7" s="153"/>
      <c r="BF7" s="153"/>
      <c r="BG7" s="153"/>
      <c r="BH7" s="153"/>
      <c r="BI7" s="153"/>
    </row>
    <row r="8" spans="1:61" x14ac:dyDescent="0.25">
      <c r="A8" s="39" t="s">
        <v>49</v>
      </c>
      <c r="B8" s="161"/>
      <c r="C8" s="162"/>
      <c r="D8" s="163"/>
      <c r="E8" s="164"/>
      <c r="F8" s="165"/>
      <c r="G8" s="166"/>
      <c r="H8" s="167"/>
      <c r="J8" s="4" t="str">
        <f>IF(AND(D8&gt;0,C8&gt;'ORA Only'!D2),"YES","NO")</f>
        <v>NO</v>
      </c>
      <c r="K8" s="4" t="str">
        <f>IF(AND(E8&gt;0,C8&gt;('ORA Only'!D3)),"YES","NO")</f>
        <v>NO</v>
      </c>
      <c r="L8" s="4" t="str">
        <f>IF(AND(F8&gt;0,C8&gt;('ORA Only'!D3)),"YES","NO")</f>
        <v>NO</v>
      </c>
      <c r="N8" s="7">
        <f t="shared" si="1"/>
        <v>0</v>
      </c>
      <c r="O8" s="7">
        <f t="shared" si="2"/>
        <v>0</v>
      </c>
      <c r="P8" s="7">
        <f t="shared" si="3"/>
        <v>0</v>
      </c>
      <c r="R8" s="4" t="str">
        <f t="shared" si="4"/>
        <v>0</v>
      </c>
      <c r="S8" s="4" t="str">
        <f t="shared" si="5"/>
        <v>0</v>
      </c>
      <c r="T8" s="4" t="str">
        <f t="shared" si="6"/>
        <v>0</v>
      </c>
      <c r="V8" s="4" t="str">
        <f>IF((J8="YES"),ROUND(('ORA Only'!$D$2*N8),0),"0")</f>
        <v>0</v>
      </c>
      <c r="W8" s="4" t="str">
        <f>IF((K8="YES"),ROUND(('ORA Only'!$D$3*O8),0),"0")</f>
        <v>0</v>
      </c>
      <c r="X8" s="4" t="str">
        <f>IF((L8="YES"),ROUND(('ORA Only'!$D$3*P8),0),"0")</f>
        <v>0</v>
      </c>
      <c r="Z8" s="4">
        <f t="shared" si="18"/>
        <v>0</v>
      </c>
      <c r="AA8" s="4">
        <f t="shared" si="19"/>
        <v>0</v>
      </c>
      <c r="AB8" s="4">
        <f t="shared" si="20"/>
        <v>0</v>
      </c>
      <c r="AD8" s="4">
        <f>ROUND((Z8*'ORA Only'!$G$2),0)</f>
        <v>0</v>
      </c>
      <c r="AE8" s="4">
        <f>ROUND((AA8*'ORA Only'!$G$2),0)</f>
        <v>0</v>
      </c>
      <c r="AF8" s="4">
        <f>ROUND((AB8*'ORA Only'!$G$3),0)</f>
        <v>0</v>
      </c>
      <c r="AH8" s="4">
        <f t="shared" si="7"/>
        <v>0</v>
      </c>
      <c r="AI8" s="4">
        <f t="shared" si="8"/>
        <v>0</v>
      </c>
      <c r="AJ8" s="4">
        <f t="shared" si="9"/>
        <v>0</v>
      </c>
      <c r="AL8" s="4" t="str">
        <f t="shared" si="10"/>
        <v>NO</v>
      </c>
      <c r="AM8" s="4" t="str">
        <f t="shared" si="11"/>
        <v>NO</v>
      </c>
      <c r="AN8" s="4" t="s">
        <v>55</v>
      </c>
      <c r="AP8" s="7">
        <f t="shared" si="12"/>
        <v>0</v>
      </c>
      <c r="AQ8" s="7">
        <f t="shared" si="13"/>
        <v>0</v>
      </c>
      <c r="AR8" s="7">
        <v>0</v>
      </c>
      <c r="AT8" s="4" t="str">
        <f t="shared" si="14"/>
        <v>0</v>
      </c>
      <c r="AU8" s="4" t="str">
        <f t="shared" si="15"/>
        <v>0</v>
      </c>
      <c r="AV8" s="4">
        <v>0</v>
      </c>
      <c r="AX8" s="4">
        <f>ROUND((AT8*'ORA Only'!$G$2),0)</f>
        <v>0</v>
      </c>
      <c r="AY8" s="4">
        <f>ROUND((AU8*'ORA Only'!$G$2),0)</f>
        <v>0</v>
      </c>
      <c r="AZ8" s="4">
        <v>0</v>
      </c>
      <c r="BB8" s="4">
        <f t="shared" si="16"/>
        <v>0</v>
      </c>
      <c r="BC8" s="4">
        <f t="shared" si="17"/>
        <v>0</v>
      </c>
      <c r="BD8" s="4">
        <v>0</v>
      </c>
      <c r="BE8" s="153"/>
      <c r="BF8" s="153"/>
      <c r="BG8" s="153"/>
      <c r="BH8" s="153"/>
      <c r="BI8" s="153"/>
    </row>
    <row r="9" spans="1:61" x14ac:dyDescent="0.25">
      <c r="A9" s="39" t="s">
        <v>50</v>
      </c>
      <c r="B9" s="161"/>
      <c r="C9" s="162"/>
      <c r="D9" s="163"/>
      <c r="E9" s="164"/>
      <c r="F9" s="165"/>
      <c r="G9" s="166"/>
      <c r="H9" s="167"/>
      <c r="J9" s="4" t="str">
        <f>IF(AND(D9&gt;0,C9&gt;'ORA Only'!D2),"YES","NO")</f>
        <v>NO</v>
      </c>
      <c r="K9" s="4" t="str">
        <f>IF(AND(E9&gt;0,C9&gt;('ORA Only'!D3)),"YES","NO")</f>
        <v>NO</v>
      </c>
      <c r="L9" s="4" t="str">
        <f>IF(AND(F9&gt;0,C9&gt;('ORA Only'!D3)),"YES","NO")</f>
        <v>NO</v>
      </c>
      <c r="N9" s="7">
        <f t="shared" si="1"/>
        <v>0</v>
      </c>
      <c r="O9" s="7">
        <f t="shared" si="2"/>
        <v>0</v>
      </c>
      <c r="P9" s="7">
        <f t="shared" si="3"/>
        <v>0</v>
      </c>
      <c r="R9" s="4" t="str">
        <f t="shared" si="4"/>
        <v>0</v>
      </c>
      <c r="S9" s="4" t="str">
        <f t="shared" si="5"/>
        <v>0</v>
      </c>
      <c r="T9" s="4" t="str">
        <f t="shared" si="6"/>
        <v>0</v>
      </c>
      <c r="V9" s="4" t="str">
        <f>IF((J9="YES"),ROUND(('ORA Only'!$D$2*N9),0),"0")</f>
        <v>0</v>
      </c>
      <c r="W9" s="4" t="str">
        <f>IF((K9="YES"),ROUND(('ORA Only'!$D$3*O9),0),"0")</f>
        <v>0</v>
      </c>
      <c r="X9" s="4" t="str">
        <f>IF((L9="YES"),ROUND(('ORA Only'!$D$3*P9),0),"0")</f>
        <v>0</v>
      </c>
      <c r="Z9" s="4">
        <f t="shared" si="18"/>
        <v>0</v>
      </c>
      <c r="AA9" s="4">
        <f t="shared" si="19"/>
        <v>0</v>
      </c>
      <c r="AB9" s="4">
        <f t="shared" si="20"/>
        <v>0</v>
      </c>
      <c r="AD9" s="4">
        <f>ROUND((Z9*'ORA Only'!$G$2),0)</f>
        <v>0</v>
      </c>
      <c r="AE9" s="4">
        <f>ROUND((AA9*'ORA Only'!$G$2),0)</f>
        <v>0</v>
      </c>
      <c r="AF9" s="4">
        <f>ROUND((AB9*'ORA Only'!$G$3),0)</f>
        <v>0</v>
      </c>
      <c r="AH9" s="4">
        <f t="shared" si="7"/>
        <v>0</v>
      </c>
      <c r="AI9" s="4">
        <f t="shared" si="8"/>
        <v>0</v>
      </c>
      <c r="AJ9" s="4">
        <f t="shared" si="9"/>
        <v>0</v>
      </c>
      <c r="AL9" s="4" t="str">
        <f t="shared" si="10"/>
        <v>NO</v>
      </c>
      <c r="AM9" s="4" t="str">
        <f t="shared" si="11"/>
        <v>NO</v>
      </c>
      <c r="AN9" s="4" t="s">
        <v>55</v>
      </c>
      <c r="AP9" s="7">
        <f t="shared" si="12"/>
        <v>0</v>
      </c>
      <c r="AQ9" s="7">
        <f t="shared" si="13"/>
        <v>0</v>
      </c>
      <c r="AR9" s="7">
        <v>0</v>
      </c>
      <c r="AT9" s="4" t="str">
        <f t="shared" si="14"/>
        <v>0</v>
      </c>
      <c r="AU9" s="4" t="str">
        <f t="shared" si="15"/>
        <v>0</v>
      </c>
      <c r="AV9" s="4">
        <v>0</v>
      </c>
      <c r="AX9" s="4">
        <f>ROUND((AT9*'ORA Only'!$G$2),0)</f>
        <v>0</v>
      </c>
      <c r="AY9" s="4">
        <f>ROUND((AU9*'ORA Only'!$G$2),0)</f>
        <v>0</v>
      </c>
      <c r="AZ9" s="4">
        <v>0</v>
      </c>
      <c r="BB9" s="4">
        <f t="shared" si="16"/>
        <v>0</v>
      </c>
      <c r="BC9" s="4">
        <f t="shared" si="17"/>
        <v>0</v>
      </c>
      <c r="BD9" s="4">
        <v>0</v>
      </c>
      <c r="BE9" s="153"/>
      <c r="BF9" s="153"/>
      <c r="BG9" s="153"/>
      <c r="BH9" s="153"/>
      <c r="BI9" s="153"/>
    </row>
    <row r="10" spans="1:61" ht="8.25" customHeight="1" thickBot="1" x14ac:dyDescent="0.3">
      <c r="A10" s="16"/>
      <c r="B10" s="36"/>
      <c r="C10" s="35"/>
      <c r="D10" s="113"/>
      <c r="E10" s="119"/>
      <c r="F10" s="120"/>
      <c r="G10" s="38"/>
      <c r="H10" s="17"/>
      <c r="N10" s="7"/>
      <c r="O10" s="7"/>
      <c r="P10" s="7"/>
    </row>
    <row r="11" spans="1:61" ht="8.25" customHeight="1" thickBot="1" x14ac:dyDescent="0.3">
      <c r="A11" s="18"/>
      <c r="B11" s="29"/>
      <c r="C11" s="30"/>
      <c r="D11" s="30"/>
      <c r="E11" s="30"/>
      <c r="F11" s="30"/>
      <c r="G11" s="30"/>
      <c r="H11" s="78"/>
    </row>
    <row r="12" spans="1:61" ht="14.4" thickBot="1" x14ac:dyDescent="0.3">
      <c r="A12" s="62"/>
      <c r="B12" s="72" t="s">
        <v>61</v>
      </c>
      <c r="C12" s="63" t="s">
        <v>1</v>
      </c>
      <c r="D12" s="64" t="s">
        <v>2</v>
      </c>
      <c r="E12" s="64" t="s">
        <v>3</v>
      </c>
      <c r="F12" s="64" t="s">
        <v>4</v>
      </c>
      <c r="G12" s="57" t="s">
        <v>5</v>
      </c>
      <c r="H12" s="57" t="s">
        <v>6</v>
      </c>
    </row>
    <row r="13" spans="1:61" ht="26.4" x14ac:dyDescent="0.25">
      <c r="A13" s="51"/>
      <c r="B13" s="46" t="s">
        <v>7</v>
      </c>
      <c r="C13" s="190" t="str">
        <f>IF(OR(J5="YES",K5="YES",L5="YES",J6="YES",K6="YES",L6="YES",J7="YES",K7="YES",L7="YES",J8="YES",K8="YES",L8="YES",J9="YES",K9="YES",L9="YES"),"YES","NO")</f>
        <v>NO</v>
      </c>
      <c r="D13" s="191"/>
      <c r="E13" s="191"/>
      <c r="F13" s="191"/>
      <c r="G13" s="191"/>
      <c r="H13" s="76"/>
    </row>
    <row r="14" spans="1:61" ht="15" customHeight="1" x14ac:dyDescent="0.25">
      <c r="A14" s="15"/>
      <c r="B14" s="48" t="s">
        <v>56</v>
      </c>
      <c r="C14" s="109">
        <f>SUM(Z5:AB9)</f>
        <v>0</v>
      </c>
      <c r="D14" s="110">
        <f t="shared" ref="D14:G15" si="21">C14</f>
        <v>0</v>
      </c>
      <c r="E14" s="110">
        <f t="shared" si="21"/>
        <v>0</v>
      </c>
      <c r="F14" s="110">
        <f t="shared" si="21"/>
        <v>0</v>
      </c>
      <c r="G14" s="111">
        <f t="shared" si="21"/>
        <v>0</v>
      </c>
      <c r="H14" s="66">
        <f>SUM(C14:G14)</f>
        <v>0</v>
      </c>
    </row>
    <row r="15" spans="1:61" ht="15" customHeight="1" thickBot="1" x14ac:dyDescent="0.3">
      <c r="A15" s="15"/>
      <c r="B15" s="42" t="s">
        <v>57</v>
      </c>
      <c r="C15" s="124">
        <f>SUM(AD5:AF9)</f>
        <v>0</v>
      </c>
      <c r="D15" s="125">
        <f t="shared" si="21"/>
        <v>0</v>
      </c>
      <c r="E15" s="125">
        <f t="shared" si="21"/>
        <v>0</v>
      </c>
      <c r="F15" s="125">
        <f t="shared" si="21"/>
        <v>0</v>
      </c>
      <c r="G15" s="126">
        <f t="shared" si="21"/>
        <v>0</v>
      </c>
      <c r="H15" s="122">
        <f>SUM(C15:G15)</f>
        <v>0</v>
      </c>
    </row>
    <row r="16" spans="1:61" ht="15" customHeight="1" thickBot="1" x14ac:dyDescent="0.3">
      <c r="A16" s="15"/>
      <c r="B16" s="53" t="s">
        <v>58</v>
      </c>
      <c r="C16" s="54">
        <f>SUM(C14:C15)</f>
        <v>0</v>
      </c>
      <c r="D16" s="127">
        <f t="shared" ref="D16:G16" si="22">SUM(D14:D15)</f>
        <v>0</v>
      </c>
      <c r="E16" s="127">
        <f t="shared" si="22"/>
        <v>0</v>
      </c>
      <c r="F16" s="127">
        <f t="shared" si="22"/>
        <v>0</v>
      </c>
      <c r="G16" s="56">
        <f t="shared" si="22"/>
        <v>0</v>
      </c>
      <c r="H16" s="94">
        <f>SUM(C16:G16)</f>
        <v>0</v>
      </c>
    </row>
    <row r="17" spans="1:16" ht="15.75" customHeight="1" x14ac:dyDescent="0.25">
      <c r="A17" s="75"/>
      <c r="B17" s="73" t="s">
        <v>44</v>
      </c>
      <c r="C17" s="183"/>
      <c r="D17" s="183"/>
      <c r="E17" s="183"/>
      <c r="F17" s="183"/>
      <c r="G17" s="183"/>
      <c r="H17" s="184"/>
    </row>
    <row r="18" spans="1:16" ht="8.25" customHeight="1" thickBot="1" x14ac:dyDescent="0.3">
      <c r="A18" s="20"/>
      <c r="B18" s="74"/>
      <c r="C18" s="27"/>
      <c r="D18" s="27"/>
      <c r="E18" s="27"/>
      <c r="F18" s="27"/>
      <c r="G18" s="27"/>
      <c r="H18" s="28"/>
    </row>
    <row r="19" spans="1:16" ht="8.25" customHeight="1" thickBot="1" x14ac:dyDescent="0.3">
      <c r="A19" s="18"/>
      <c r="B19" s="29"/>
      <c r="C19" s="30"/>
      <c r="D19" s="30"/>
      <c r="E19" s="30"/>
      <c r="F19" s="30"/>
      <c r="G19" s="30"/>
      <c r="H19" s="78"/>
    </row>
    <row r="20" spans="1:16" ht="14.4" thickBot="1" x14ac:dyDescent="0.3">
      <c r="A20" s="62"/>
      <c r="B20" s="72" t="s">
        <v>62</v>
      </c>
      <c r="C20" s="63" t="s">
        <v>1</v>
      </c>
      <c r="D20" s="64" t="s">
        <v>2</v>
      </c>
      <c r="E20" s="64" t="s">
        <v>3</v>
      </c>
      <c r="F20" s="64" t="s">
        <v>4</v>
      </c>
      <c r="G20" s="57" t="s">
        <v>5</v>
      </c>
      <c r="H20" s="57" t="s">
        <v>6</v>
      </c>
    </row>
    <row r="21" spans="1:16" ht="26.4" x14ac:dyDescent="0.25">
      <c r="A21" s="51"/>
      <c r="B21" s="46" t="s">
        <v>53</v>
      </c>
      <c r="C21" s="190" t="str">
        <f>IF(OR(AL5="YES",AM5="YES",AN5="YES",AL6="YES",AM6="YES",AN6="YES",AL7="YES",AM7="YES",AN7="YES",AL8="YES",AM8="YES",AN8="YES",AL9="YES",AM9="YES",AN9="YES"),"YES","NO")</f>
        <v>NO</v>
      </c>
      <c r="D21" s="191"/>
      <c r="E21" s="191"/>
      <c r="F21" s="191"/>
      <c r="G21" s="191"/>
      <c r="H21" s="76"/>
    </row>
    <row r="22" spans="1:16" ht="15" customHeight="1" x14ac:dyDescent="0.25">
      <c r="A22" s="15"/>
      <c r="B22" s="48" t="s">
        <v>59</v>
      </c>
      <c r="C22" s="109">
        <f>SUM(AT5:AV9)</f>
        <v>0</v>
      </c>
      <c r="D22" s="123">
        <f t="shared" ref="D22:G23" si="23">C22</f>
        <v>0</v>
      </c>
      <c r="E22" s="110">
        <f t="shared" si="23"/>
        <v>0</v>
      </c>
      <c r="F22" s="110">
        <f t="shared" si="23"/>
        <v>0</v>
      </c>
      <c r="G22" s="111">
        <f t="shared" si="23"/>
        <v>0</v>
      </c>
      <c r="H22" s="122">
        <f>SUM(C22:G22)</f>
        <v>0</v>
      </c>
    </row>
    <row r="23" spans="1:16" ht="15" customHeight="1" thickBot="1" x14ac:dyDescent="0.3">
      <c r="A23" s="15"/>
      <c r="B23" s="42" t="s">
        <v>57</v>
      </c>
      <c r="C23" s="128">
        <f>SUM(AX5:AZ9)</f>
        <v>0</v>
      </c>
      <c r="D23" s="129">
        <f t="shared" si="23"/>
        <v>0</v>
      </c>
      <c r="E23" s="130">
        <f t="shared" si="23"/>
        <v>0</v>
      </c>
      <c r="F23" s="130">
        <f t="shared" si="23"/>
        <v>0</v>
      </c>
      <c r="G23" s="121">
        <f t="shared" si="23"/>
        <v>0</v>
      </c>
      <c r="H23" s="67">
        <f>SUM(C23:G23)</f>
        <v>0</v>
      </c>
    </row>
    <row r="24" spans="1:16" ht="15" customHeight="1" thickBot="1" x14ac:dyDescent="0.3">
      <c r="A24" s="15"/>
      <c r="B24" s="53" t="s">
        <v>60</v>
      </c>
      <c r="C24" s="54">
        <f>SUM(C22:C23)</f>
        <v>0</v>
      </c>
      <c r="D24" s="127">
        <f t="shared" ref="D24:G24" si="24">SUM(D22:D23)</f>
        <v>0</v>
      </c>
      <c r="E24" s="127">
        <f t="shared" si="24"/>
        <v>0</v>
      </c>
      <c r="F24" s="127">
        <f t="shared" si="24"/>
        <v>0</v>
      </c>
      <c r="G24" s="93">
        <f t="shared" si="24"/>
        <v>0</v>
      </c>
      <c r="H24" s="94">
        <f>SUM(C24:G24)</f>
        <v>0</v>
      </c>
    </row>
    <row r="25" spans="1:16" ht="15.75" customHeight="1" x14ac:dyDescent="0.25">
      <c r="A25" s="75"/>
      <c r="B25" s="73" t="s">
        <v>44</v>
      </c>
      <c r="C25" s="183"/>
      <c r="D25" s="183"/>
      <c r="E25" s="183"/>
      <c r="F25" s="183"/>
      <c r="G25" s="183"/>
      <c r="H25" s="184"/>
    </row>
    <row r="26" spans="1:16" ht="8.25" customHeight="1" thickBot="1" x14ac:dyDescent="0.3">
      <c r="A26" s="20"/>
      <c r="B26" s="74"/>
      <c r="C26" s="27"/>
      <c r="D26" s="27"/>
      <c r="E26" s="27"/>
      <c r="F26" s="27"/>
      <c r="G26" s="27"/>
      <c r="H26" s="28"/>
    </row>
    <row r="27" spans="1:16" ht="8.25" customHeight="1" thickBot="1" x14ac:dyDescent="0.3">
      <c r="A27" s="18"/>
      <c r="B27" s="40"/>
      <c r="C27" s="114"/>
      <c r="D27" s="115"/>
      <c r="E27" s="116"/>
      <c r="F27" s="117"/>
      <c r="G27" s="118"/>
      <c r="H27" s="117"/>
      <c r="N27" s="7"/>
      <c r="O27" s="7"/>
      <c r="P27" s="7"/>
    </row>
    <row r="28" spans="1:16" s="8" customFormat="1" ht="14.4" thickBot="1" x14ac:dyDescent="0.3">
      <c r="A28" s="61">
        <v>2</v>
      </c>
      <c r="B28" s="62" t="s">
        <v>21</v>
      </c>
      <c r="C28" s="63" t="s">
        <v>1</v>
      </c>
      <c r="D28" s="64" t="s">
        <v>2</v>
      </c>
      <c r="E28" s="64" t="s">
        <v>3</v>
      </c>
      <c r="F28" s="64" t="s">
        <v>4</v>
      </c>
      <c r="G28" s="57" t="s">
        <v>5</v>
      </c>
      <c r="H28" s="57" t="s">
        <v>6</v>
      </c>
    </row>
    <row r="29" spans="1:16" s="11" customFormat="1" ht="27" customHeight="1" x14ac:dyDescent="0.25">
      <c r="A29" s="45"/>
      <c r="B29" s="46" t="s">
        <v>20</v>
      </c>
      <c r="C29" s="168">
        <v>0</v>
      </c>
      <c r="D29" s="169">
        <f>ROUND((C29*1.05),0)</f>
        <v>0</v>
      </c>
      <c r="E29" s="169">
        <f>ROUND((D29*1.05),0)</f>
        <v>0</v>
      </c>
      <c r="F29" s="169">
        <f>ROUND((E29*1.05),0)</f>
        <v>0</v>
      </c>
      <c r="G29" s="170">
        <f>ROUND((F29*1.05),0)</f>
        <v>0</v>
      </c>
      <c r="H29" s="58">
        <f>SUM(C29:G29)</f>
        <v>0</v>
      </c>
    </row>
    <row r="30" spans="1:16" s="11" customFormat="1" x14ac:dyDescent="0.25">
      <c r="A30" s="47"/>
      <c r="B30" s="48" t="s">
        <v>18</v>
      </c>
      <c r="C30" s="171">
        <v>0</v>
      </c>
      <c r="D30" s="172">
        <v>0</v>
      </c>
      <c r="E30" s="172">
        <v>0</v>
      </c>
      <c r="F30" s="172">
        <v>0</v>
      </c>
      <c r="G30" s="173">
        <v>0</v>
      </c>
      <c r="H30" s="59">
        <v>0</v>
      </c>
      <c r="O30" s="12"/>
      <c r="P30" s="13"/>
    </row>
    <row r="31" spans="1:16" s="11" customFormat="1" x14ac:dyDescent="0.25">
      <c r="A31" s="47"/>
      <c r="B31" s="48" t="s">
        <v>19</v>
      </c>
      <c r="C31" s="171">
        <v>0</v>
      </c>
      <c r="D31" s="172">
        <v>0</v>
      </c>
      <c r="E31" s="172">
        <v>0</v>
      </c>
      <c r="F31" s="172">
        <v>0</v>
      </c>
      <c r="G31" s="173">
        <v>0</v>
      </c>
      <c r="H31" s="59">
        <v>0</v>
      </c>
    </row>
    <row r="32" spans="1:16" s="14" customFormat="1" ht="8.25" customHeight="1" thickBot="1" x14ac:dyDescent="0.3">
      <c r="A32" s="15"/>
      <c r="B32" s="42"/>
      <c r="C32" s="49"/>
      <c r="D32" s="50"/>
      <c r="E32" s="50"/>
      <c r="F32" s="50"/>
      <c r="G32" s="19"/>
      <c r="H32" s="60"/>
    </row>
    <row r="33" spans="1:8" s="11" customFormat="1" ht="14.4" thickBot="1" x14ac:dyDescent="0.3">
      <c r="A33" s="43"/>
      <c r="B33" s="53" t="s">
        <v>29</v>
      </c>
      <c r="C33" s="54">
        <f t="shared" ref="C33:H33" si="25">SUM(C29:C31)</f>
        <v>0</v>
      </c>
      <c r="D33" s="55">
        <f t="shared" si="25"/>
        <v>0</v>
      </c>
      <c r="E33" s="55">
        <f t="shared" si="25"/>
        <v>0</v>
      </c>
      <c r="F33" s="55">
        <f t="shared" si="25"/>
        <v>0</v>
      </c>
      <c r="G33" s="56">
        <f t="shared" si="25"/>
        <v>0</v>
      </c>
      <c r="H33" s="56">
        <f t="shared" si="25"/>
        <v>0</v>
      </c>
    </row>
    <row r="34" spans="1:8" s="14" customFormat="1" ht="8.25" customHeight="1" thickBot="1" x14ac:dyDescent="0.3">
      <c r="A34" s="18"/>
      <c r="B34" s="22"/>
      <c r="C34" s="23"/>
      <c r="D34" s="23"/>
      <c r="E34" s="23"/>
      <c r="F34" s="23"/>
      <c r="G34" s="23"/>
      <c r="H34" s="24"/>
    </row>
    <row r="35" spans="1:8" s="11" customFormat="1" ht="18.75" customHeight="1" thickBot="1" x14ac:dyDescent="0.3">
      <c r="A35" s="62">
        <v>3</v>
      </c>
      <c r="B35" s="53" t="s">
        <v>25</v>
      </c>
      <c r="C35" s="63" t="s">
        <v>1</v>
      </c>
      <c r="D35" s="64" t="s">
        <v>2</v>
      </c>
      <c r="E35" s="64" t="s">
        <v>3</v>
      </c>
      <c r="F35" s="64" t="s">
        <v>4</v>
      </c>
      <c r="G35" s="57" t="s">
        <v>5</v>
      </c>
      <c r="H35" s="57" t="s">
        <v>6</v>
      </c>
    </row>
    <row r="36" spans="1:8" s="11" customFormat="1" x14ac:dyDescent="0.25">
      <c r="A36" s="51"/>
      <c r="B36" s="46" t="s">
        <v>23</v>
      </c>
      <c r="C36" s="168">
        <v>0</v>
      </c>
      <c r="D36" s="169">
        <v>0</v>
      </c>
      <c r="E36" s="169">
        <v>0</v>
      </c>
      <c r="F36" s="169">
        <v>0</v>
      </c>
      <c r="G36" s="174">
        <v>0</v>
      </c>
      <c r="H36" s="65">
        <f>SUM(C36:G36)</f>
        <v>0</v>
      </c>
    </row>
    <row r="37" spans="1:8" s="11" customFormat="1" x14ac:dyDescent="0.25">
      <c r="A37" s="52"/>
      <c r="B37" s="48" t="s">
        <v>22</v>
      </c>
      <c r="C37" s="171">
        <v>0</v>
      </c>
      <c r="D37" s="172">
        <v>0</v>
      </c>
      <c r="E37" s="172">
        <v>0</v>
      </c>
      <c r="F37" s="172">
        <v>0</v>
      </c>
      <c r="G37" s="175">
        <v>0</v>
      </c>
      <c r="H37" s="66">
        <f>SUM(C37:G37)</f>
        <v>0</v>
      </c>
    </row>
    <row r="38" spans="1:8" s="11" customFormat="1" ht="8.25" customHeight="1" thickBot="1" x14ac:dyDescent="0.3">
      <c r="A38" s="41"/>
      <c r="B38" s="42"/>
      <c r="C38" s="49"/>
      <c r="D38" s="50"/>
      <c r="E38" s="50"/>
      <c r="F38" s="50"/>
      <c r="G38" s="10"/>
      <c r="H38" s="67"/>
    </row>
    <row r="39" spans="1:8" s="11" customFormat="1" ht="14.4" thickBot="1" x14ac:dyDescent="0.3">
      <c r="A39" s="44"/>
      <c r="B39" s="53" t="s">
        <v>28</v>
      </c>
      <c r="C39" s="69">
        <f t="shared" ref="C39:H39" si="26">SUM(C36:C38)</f>
        <v>0</v>
      </c>
      <c r="D39" s="70">
        <f t="shared" si="26"/>
        <v>0</v>
      </c>
      <c r="E39" s="70">
        <f t="shared" si="26"/>
        <v>0</v>
      </c>
      <c r="F39" s="70">
        <f t="shared" si="26"/>
        <v>0</v>
      </c>
      <c r="G39" s="71">
        <f t="shared" si="26"/>
        <v>0</v>
      </c>
      <c r="H39" s="68">
        <f t="shared" si="26"/>
        <v>0</v>
      </c>
    </row>
    <row r="40" spans="1:8" s="11" customFormat="1" ht="8.25" customHeight="1" thickBot="1" x14ac:dyDescent="0.3">
      <c r="A40" s="18"/>
      <c r="B40" s="25"/>
      <c r="C40" s="25"/>
      <c r="D40" s="25"/>
      <c r="E40" s="25"/>
      <c r="F40" s="25"/>
      <c r="G40" s="25"/>
      <c r="H40" s="26"/>
    </row>
    <row r="41" spans="1:8" ht="16.5" customHeight="1" thickBot="1" x14ac:dyDescent="0.35">
      <c r="A41" s="61"/>
      <c r="B41" s="131" t="s">
        <v>10</v>
      </c>
      <c r="C41" s="63" t="s">
        <v>1</v>
      </c>
      <c r="D41" s="64" t="s">
        <v>2</v>
      </c>
      <c r="E41" s="64" t="s">
        <v>3</v>
      </c>
      <c r="F41" s="64" t="s">
        <v>4</v>
      </c>
      <c r="G41" s="57" t="s">
        <v>5</v>
      </c>
      <c r="H41" s="57" t="s">
        <v>6</v>
      </c>
    </row>
    <row r="42" spans="1:8" x14ac:dyDescent="0.25">
      <c r="A42" s="45"/>
      <c r="B42" s="102" t="s">
        <v>13</v>
      </c>
      <c r="C42" s="176">
        <v>250000</v>
      </c>
      <c r="D42" s="177">
        <v>250000</v>
      </c>
      <c r="E42" s="177">
        <v>250000</v>
      </c>
      <c r="F42" s="177">
        <v>250000</v>
      </c>
      <c r="G42" s="178">
        <v>250000</v>
      </c>
      <c r="H42" s="90">
        <f>SUM(C42:G42)</f>
        <v>1250000</v>
      </c>
    </row>
    <row r="43" spans="1:8" ht="14.4" thickBot="1" x14ac:dyDescent="0.3">
      <c r="A43" s="15"/>
      <c r="B43" s="83" t="s">
        <v>12</v>
      </c>
      <c r="C43" s="84">
        <f>C37</f>
        <v>0</v>
      </c>
      <c r="D43" s="87">
        <f>D37</f>
        <v>0</v>
      </c>
      <c r="E43" s="87">
        <f>E37</f>
        <v>0</v>
      </c>
      <c r="F43" s="87">
        <f>F37</f>
        <v>0</v>
      </c>
      <c r="G43" s="77">
        <f>G37</f>
        <v>0</v>
      </c>
      <c r="H43" s="79">
        <f>SUM(C43:G43)</f>
        <v>0</v>
      </c>
    </row>
    <row r="44" spans="1:8" ht="14.4" thickBot="1" x14ac:dyDescent="0.3">
      <c r="A44" s="43"/>
      <c r="B44" s="53" t="s">
        <v>9</v>
      </c>
      <c r="C44" s="85">
        <f>SUM(C42:C43)</f>
        <v>250000</v>
      </c>
      <c r="D44" s="88">
        <f>SUM(D42:D43)</f>
        <v>250000</v>
      </c>
      <c r="E44" s="88">
        <f>SUM(E42:E43)</f>
        <v>250000</v>
      </c>
      <c r="F44" s="88">
        <f>SUM(F42:F43)</f>
        <v>250000</v>
      </c>
      <c r="G44" s="81">
        <f>SUM(G42:G43)</f>
        <v>250000</v>
      </c>
      <c r="H44" s="82">
        <f>SUM(C44:G44)</f>
        <v>1250000</v>
      </c>
    </row>
    <row r="45" spans="1:8" ht="8.25" customHeight="1" thickBot="1" x14ac:dyDescent="0.3">
      <c r="A45" s="20"/>
      <c r="B45" s="21"/>
      <c r="C45" s="86"/>
      <c r="D45" s="89"/>
      <c r="E45" s="89"/>
      <c r="F45" s="89"/>
      <c r="G45" s="31"/>
      <c r="H45" s="80"/>
    </row>
    <row r="46" spans="1:8" ht="8.25" customHeight="1" thickBot="1" x14ac:dyDescent="0.3">
      <c r="A46" s="18"/>
      <c r="B46" s="22"/>
      <c r="C46" s="32"/>
      <c r="D46" s="32"/>
      <c r="E46" s="32"/>
      <c r="F46" s="32"/>
      <c r="G46" s="32"/>
      <c r="H46" s="33"/>
    </row>
    <row r="47" spans="1:8" ht="16.2" thickBot="1" x14ac:dyDescent="0.35">
      <c r="A47" s="61"/>
      <c r="B47" s="131" t="s">
        <v>11</v>
      </c>
      <c r="C47" s="63" t="s">
        <v>1</v>
      </c>
      <c r="D47" s="64" t="s">
        <v>2</v>
      </c>
      <c r="E47" s="64" t="s">
        <v>3</v>
      </c>
      <c r="F47" s="64" t="s">
        <v>4</v>
      </c>
      <c r="G47" s="57" t="s">
        <v>5</v>
      </c>
      <c r="H47" s="57" t="s">
        <v>6</v>
      </c>
    </row>
    <row r="48" spans="1:8" x14ac:dyDescent="0.25">
      <c r="A48" s="15"/>
      <c r="B48" s="99" t="s">
        <v>21</v>
      </c>
      <c r="C48" s="132">
        <f>C33</f>
        <v>0</v>
      </c>
      <c r="D48" s="112">
        <f>D33</f>
        <v>0</v>
      </c>
      <c r="E48" s="112">
        <f>E33</f>
        <v>0</v>
      </c>
      <c r="F48" s="112">
        <f>F33</f>
        <v>0</v>
      </c>
      <c r="G48" s="112">
        <f>G33</f>
        <v>0</v>
      </c>
      <c r="H48" s="65">
        <f>SUM(C48:G48)</f>
        <v>0</v>
      </c>
    </row>
    <row r="49" spans="1:8" x14ac:dyDescent="0.25">
      <c r="A49" s="103"/>
      <c r="B49" s="100" t="s">
        <v>24</v>
      </c>
      <c r="C49" s="133">
        <f>C39</f>
        <v>0</v>
      </c>
      <c r="D49" s="111">
        <f>D39</f>
        <v>0</v>
      </c>
      <c r="E49" s="111">
        <f>E39</f>
        <v>0</v>
      </c>
      <c r="F49" s="111">
        <f>F39</f>
        <v>0</v>
      </c>
      <c r="G49" s="111">
        <f>G39</f>
        <v>0</v>
      </c>
      <c r="H49" s="66">
        <f>SUM(C49:G49)</f>
        <v>0</v>
      </c>
    </row>
    <row r="50" spans="1:8" ht="39.6" x14ac:dyDescent="0.25">
      <c r="A50" s="104"/>
      <c r="B50" s="101" t="s">
        <v>8</v>
      </c>
      <c r="C50" s="179">
        <v>0</v>
      </c>
      <c r="D50" s="175">
        <v>0</v>
      </c>
      <c r="E50" s="175">
        <v>0</v>
      </c>
      <c r="F50" s="175">
        <v>0</v>
      </c>
      <c r="G50" s="175">
        <v>0</v>
      </c>
      <c r="H50" s="66">
        <f>SUM(C50:G50)</f>
        <v>0</v>
      </c>
    </row>
    <row r="51" spans="1:8" x14ac:dyDescent="0.25">
      <c r="A51" s="47"/>
      <c r="B51" s="105" t="s">
        <v>26</v>
      </c>
      <c r="C51" s="134">
        <f>C44-C48-C49+C50</f>
        <v>250000</v>
      </c>
      <c r="D51" s="106">
        <f>D44-D48-D49+D50</f>
        <v>250000</v>
      </c>
      <c r="E51" s="106">
        <f>E44-E48-E49+E50</f>
        <v>250000</v>
      </c>
      <c r="F51" s="106">
        <f>F44-F48-F49+F50</f>
        <v>250000</v>
      </c>
      <c r="G51" s="106">
        <f>G44-G48-G49+G50</f>
        <v>250000</v>
      </c>
      <c r="H51" s="107">
        <f>SUM(C51:G51)</f>
        <v>1250000</v>
      </c>
    </row>
    <row r="52" spans="1:8" ht="14.4" thickBot="1" x14ac:dyDescent="0.3">
      <c r="A52" s="15"/>
      <c r="B52" s="9" t="s">
        <v>40</v>
      </c>
      <c r="C52" s="181">
        <v>0.57499999999999996</v>
      </c>
      <c r="D52" s="182">
        <v>0.57499999999999996</v>
      </c>
      <c r="E52" s="182">
        <v>0.57499999999999996</v>
      </c>
      <c r="F52" s="182">
        <v>0.57499999999999996</v>
      </c>
      <c r="G52" s="182">
        <v>0.57499999999999996</v>
      </c>
      <c r="H52" s="108"/>
    </row>
    <row r="53" spans="1:8" ht="14.4" thickBot="1" x14ac:dyDescent="0.3">
      <c r="A53" s="15"/>
      <c r="B53" s="61" t="s">
        <v>27</v>
      </c>
      <c r="C53" s="135">
        <f>ROUND(C51*C52, 0)</f>
        <v>143750</v>
      </c>
      <c r="D53" s="93">
        <f>ROUND(D51*D52, 0)</f>
        <v>143750</v>
      </c>
      <c r="E53" s="93">
        <f>ROUND(E51*E52, 0)</f>
        <v>143750</v>
      </c>
      <c r="F53" s="93">
        <f>ROUND(F51*F52, 0)</f>
        <v>143750</v>
      </c>
      <c r="G53" s="93">
        <f>ROUND(G51*G52, 0)</f>
        <v>143750</v>
      </c>
      <c r="H53" s="94">
        <f>SUM(C53:G53)</f>
        <v>718750</v>
      </c>
    </row>
    <row r="54" spans="1:8" ht="8.25" customHeight="1" thickBot="1" x14ac:dyDescent="0.3">
      <c r="A54" s="15"/>
      <c r="B54" s="98"/>
      <c r="C54" s="95"/>
      <c r="D54" s="95"/>
      <c r="E54" s="95"/>
      <c r="F54" s="95"/>
      <c r="G54" s="95"/>
      <c r="H54" s="96"/>
    </row>
    <row r="55" spans="1:8" ht="15" thickTop="1" thickBot="1" x14ac:dyDescent="0.3">
      <c r="A55" s="20"/>
      <c r="B55" s="97" t="s">
        <v>45</v>
      </c>
      <c r="C55" s="91">
        <f>C44+C53</f>
        <v>393750</v>
      </c>
      <c r="D55" s="91">
        <f>D44+D53</f>
        <v>393750</v>
      </c>
      <c r="E55" s="91">
        <f>E44+E53</f>
        <v>393750</v>
      </c>
      <c r="F55" s="91">
        <f>F44+F53</f>
        <v>393750</v>
      </c>
      <c r="G55" s="91">
        <f>G44+G53</f>
        <v>393750</v>
      </c>
      <c r="H55" s="92">
        <f>SUM(C55:G55)</f>
        <v>1968750</v>
      </c>
    </row>
    <row r="56" spans="1:8" x14ac:dyDescent="0.25">
      <c r="A56" s="5"/>
      <c r="B56" s="14"/>
      <c r="C56" s="14"/>
      <c r="D56" s="14"/>
      <c r="E56" s="14"/>
      <c r="F56" s="14"/>
      <c r="G56" s="14"/>
      <c r="H56" s="14"/>
    </row>
    <row r="57" spans="1:8" x14ac:dyDescent="0.25">
      <c r="B57" s="11"/>
      <c r="C57" s="11"/>
      <c r="D57" s="11"/>
      <c r="E57" s="11"/>
      <c r="F57" s="11"/>
      <c r="G57" s="11"/>
      <c r="H57" s="11"/>
    </row>
    <row r="58" spans="1:8" x14ac:dyDescent="0.25">
      <c r="B58" s="11"/>
      <c r="C58" s="11"/>
      <c r="D58" s="11"/>
      <c r="E58" s="11"/>
      <c r="F58" s="11"/>
      <c r="G58" s="11"/>
      <c r="H58" s="11"/>
    </row>
    <row r="59" spans="1:8" x14ac:dyDescent="0.25">
      <c r="B59" s="11"/>
      <c r="C59" s="11"/>
      <c r="D59" s="11"/>
      <c r="E59" s="11"/>
      <c r="F59" s="11"/>
      <c r="G59" s="11"/>
      <c r="H59" s="11"/>
    </row>
    <row r="60" spans="1:8" x14ac:dyDescent="0.25">
      <c r="B60" s="11"/>
      <c r="C60" s="11"/>
      <c r="D60" s="11"/>
      <c r="E60" s="11"/>
      <c r="F60" s="11"/>
      <c r="G60" s="11"/>
      <c r="H60" s="11"/>
    </row>
    <row r="61" spans="1:8" x14ac:dyDescent="0.25">
      <c r="B61" s="11"/>
      <c r="C61" s="11"/>
      <c r="D61" s="11"/>
      <c r="E61" s="11"/>
      <c r="F61" s="11"/>
      <c r="G61" s="11"/>
      <c r="H61" s="11"/>
    </row>
  </sheetData>
  <sheetProtection algorithmName="SHA-512" hashValue="I2Rt4b6UbTWW2JNL2byPoZfjon7QSAUH3l7wfYq/dk/c2OIvdgRkPvr1kabo4jsFzDKuoIRlNv76seUs/nWA3A==" saltValue="cbLu9aCdbN2/nU57Li8Bhw==" spinCount="100000" sheet="1" objects="1" scenarios="1"/>
  <mergeCells count="11">
    <mergeCell ref="C17:H17"/>
    <mergeCell ref="A1:H1"/>
    <mergeCell ref="B2:H2"/>
    <mergeCell ref="C21:G21"/>
    <mergeCell ref="C25:H25"/>
    <mergeCell ref="D3:F3"/>
    <mergeCell ref="G3:H3"/>
    <mergeCell ref="C3:C4"/>
    <mergeCell ref="A3:A4"/>
    <mergeCell ref="C13:G13"/>
    <mergeCell ref="B3:B4"/>
  </mergeCells>
  <hyperlinks>
    <hyperlink ref="D3:F3" r:id="rId1" tooltip="Effort committed to the project but funded by the NIH" display="NIH Person Month"/>
    <hyperlink ref="G3:H3" r:id="rId2" tooltip="Effort committed to the project but funded by the University" display="IU Person Months"/>
  </hyperlinks>
  <pageMargins left="0.25" right="0.25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'ORA Only'!$A$2:$A$11</xm:f>
          </x14:formula1>
          <xm:sqref>C42:G42</xm:sqref>
        </x14:dataValidation>
        <x14:dataValidation type="list" allowBlank="1" showInputMessage="1" showErrorMessage="1">
          <x14:formula1>
            <xm:f>'ORA Only'!$A$14:$A$17</xm:f>
          </x14:formula1>
          <xm:sqref>C52:G52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1"/>
  <sheetViews>
    <sheetView zoomScaleNormal="100" workbookViewId="0">
      <selection activeCell="B5" sqref="B5"/>
    </sheetView>
  </sheetViews>
  <sheetFormatPr defaultColWidth="9.109375" defaultRowHeight="13.8" x14ac:dyDescent="0.25"/>
  <cols>
    <col min="1" max="1" width="2" style="8" customWidth="1"/>
    <col min="2" max="2" width="45.88671875" style="4" customWidth="1"/>
    <col min="3" max="3" width="8.88671875" style="4" customWidth="1"/>
    <col min="4" max="4" width="9.33203125" style="4" bestFit="1" customWidth="1"/>
    <col min="5" max="5" width="8.6640625" style="4" customWidth="1"/>
    <col min="6" max="6" width="8.88671875" style="4" customWidth="1"/>
    <col min="7" max="7" width="8.5546875" style="4" customWidth="1"/>
    <col min="8" max="8" width="10.109375" style="4" customWidth="1"/>
    <col min="9" max="9" width="9.109375" style="4"/>
    <col min="10" max="10" width="9.109375" style="4" customWidth="1"/>
    <col min="11" max="11" width="9.109375" style="4" hidden="1" customWidth="1"/>
    <col min="12" max="13" width="14.6640625" style="4" hidden="1" customWidth="1"/>
    <col min="14" max="65" width="9.109375" style="4" hidden="1" customWidth="1"/>
    <col min="66" max="67" width="0" style="4" hidden="1" customWidth="1"/>
    <col min="68" max="16384" width="9.109375" style="4"/>
  </cols>
  <sheetData>
    <row r="1" spans="1:65" ht="17.399999999999999" x14ac:dyDescent="0.3">
      <c r="A1" s="203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65" ht="25.5" customHeight="1" thickBot="1" x14ac:dyDescent="0.3">
      <c r="A2" s="15"/>
      <c r="B2" s="205" t="s">
        <v>43</v>
      </c>
      <c r="C2" s="205"/>
      <c r="D2" s="205"/>
      <c r="E2" s="205"/>
      <c r="F2" s="205"/>
      <c r="G2" s="205"/>
      <c r="H2" s="205"/>
      <c r="I2" s="205"/>
    </row>
    <row r="3" spans="1:65" ht="29.25" customHeight="1" thickBot="1" x14ac:dyDescent="0.3">
      <c r="A3" s="199">
        <v>1</v>
      </c>
      <c r="B3" s="201" t="s">
        <v>14</v>
      </c>
      <c r="C3" s="197" t="s">
        <v>52</v>
      </c>
      <c r="D3" s="136" t="s">
        <v>63</v>
      </c>
      <c r="E3" s="192" t="s">
        <v>70</v>
      </c>
      <c r="F3" s="193"/>
      <c r="G3" s="194"/>
      <c r="H3" s="195" t="s">
        <v>51</v>
      </c>
      <c r="I3" s="196"/>
      <c r="K3" s="4" t="s">
        <v>66</v>
      </c>
      <c r="O3" s="4" t="s">
        <v>65</v>
      </c>
      <c r="S3" s="4" t="s">
        <v>31</v>
      </c>
      <c r="W3" s="4" t="s">
        <v>32</v>
      </c>
      <c r="AA3" s="4" t="s">
        <v>34</v>
      </c>
      <c r="AE3" s="4" t="s">
        <v>30</v>
      </c>
      <c r="AI3" s="4" t="s">
        <v>35</v>
      </c>
      <c r="AM3" s="4" t="s">
        <v>33</v>
      </c>
      <c r="AQ3" s="4" t="s">
        <v>39</v>
      </c>
      <c r="AU3" s="4" t="s">
        <v>54</v>
      </c>
      <c r="AY3" s="4" t="s">
        <v>32</v>
      </c>
      <c r="BC3" s="4" t="s">
        <v>34</v>
      </c>
      <c r="BG3" s="4" t="s">
        <v>33</v>
      </c>
      <c r="BK3" s="4" t="s">
        <v>39</v>
      </c>
    </row>
    <row r="4" spans="1:65" ht="25.5" customHeight="1" thickBot="1" x14ac:dyDescent="0.3">
      <c r="A4" s="200"/>
      <c r="B4" s="202"/>
      <c r="C4" s="198"/>
      <c r="D4" s="137" t="s">
        <v>64</v>
      </c>
      <c r="E4" s="34" t="s">
        <v>15</v>
      </c>
      <c r="F4" s="34" t="s">
        <v>16</v>
      </c>
      <c r="G4" s="34" t="s">
        <v>17</v>
      </c>
      <c r="H4" s="34" t="s">
        <v>15</v>
      </c>
      <c r="I4" s="34" t="s">
        <v>16</v>
      </c>
      <c r="K4" s="6" t="s">
        <v>67</v>
      </c>
      <c r="L4" s="6" t="s">
        <v>68</v>
      </c>
      <c r="M4" s="6" t="s">
        <v>69</v>
      </c>
      <c r="N4" s="6"/>
      <c r="O4" s="6" t="s">
        <v>15</v>
      </c>
      <c r="P4" s="6" t="s">
        <v>16</v>
      </c>
      <c r="Q4" s="6" t="s">
        <v>17</v>
      </c>
      <c r="S4" s="6" t="s">
        <v>15</v>
      </c>
      <c r="T4" s="6" t="s">
        <v>16</v>
      </c>
      <c r="U4" s="6" t="s">
        <v>17</v>
      </c>
      <c r="W4" s="6" t="s">
        <v>15</v>
      </c>
      <c r="X4" s="6" t="s">
        <v>16</v>
      </c>
      <c r="Y4" s="6" t="s">
        <v>17</v>
      </c>
      <c r="AA4" s="6" t="s">
        <v>15</v>
      </c>
      <c r="AB4" s="6" t="s">
        <v>16</v>
      </c>
      <c r="AC4" s="6" t="s">
        <v>17</v>
      </c>
      <c r="AE4" s="6" t="s">
        <v>15</v>
      </c>
      <c r="AF4" s="6" t="s">
        <v>16</v>
      </c>
      <c r="AG4" s="6" t="s">
        <v>17</v>
      </c>
      <c r="AI4" s="6" t="s">
        <v>15</v>
      </c>
      <c r="AJ4" s="6" t="s">
        <v>16</v>
      </c>
      <c r="AK4" s="6" t="s">
        <v>17</v>
      </c>
      <c r="AM4" s="6" t="s">
        <v>15</v>
      </c>
      <c r="AN4" s="6" t="s">
        <v>16</v>
      </c>
      <c r="AO4" s="6" t="s">
        <v>17</v>
      </c>
      <c r="AQ4" s="6" t="s">
        <v>15</v>
      </c>
      <c r="AR4" s="6" t="s">
        <v>16</v>
      </c>
      <c r="AS4" s="6" t="s">
        <v>17</v>
      </c>
      <c r="AU4" s="6" t="s">
        <v>15</v>
      </c>
      <c r="AV4" s="6" t="s">
        <v>16</v>
      </c>
      <c r="AW4" s="6" t="s">
        <v>17</v>
      </c>
      <c r="AY4" s="6" t="s">
        <v>15</v>
      </c>
      <c r="AZ4" s="6" t="s">
        <v>16</v>
      </c>
      <c r="BA4" s="6" t="s">
        <v>17</v>
      </c>
      <c r="BC4" s="6" t="s">
        <v>15</v>
      </c>
      <c r="BD4" s="6" t="s">
        <v>16</v>
      </c>
      <c r="BE4" s="6" t="s">
        <v>17</v>
      </c>
      <c r="BG4" s="6" t="s">
        <v>15</v>
      </c>
      <c r="BH4" s="6" t="s">
        <v>16</v>
      </c>
      <c r="BI4" s="6" t="s">
        <v>17</v>
      </c>
      <c r="BK4" s="6" t="s">
        <v>15</v>
      </c>
      <c r="BL4" s="6" t="s">
        <v>16</v>
      </c>
      <c r="BM4" s="6" t="s">
        <v>17</v>
      </c>
    </row>
    <row r="5" spans="1:65" x14ac:dyDescent="0.25">
      <c r="A5" s="37" t="s">
        <v>46</v>
      </c>
      <c r="B5" s="154"/>
      <c r="C5" s="155"/>
      <c r="D5" s="180"/>
      <c r="E5" s="156"/>
      <c r="F5" s="157"/>
      <c r="G5" s="158"/>
      <c r="H5" s="159"/>
      <c r="I5" s="160"/>
      <c r="K5" s="4">
        <f>IF(D5&gt;0,('ORA Only'!$D$2/(C5+D5)),0)</f>
        <v>0</v>
      </c>
      <c r="L5" s="152">
        <f>ROUND((C5*K5),0)</f>
        <v>0</v>
      </c>
      <c r="M5" s="152">
        <f>ROUND((D5*K5),0)</f>
        <v>0</v>
      </c>
      <c r="O5" s="4" t="str">
        <f>IF(AND(E5&gt;0,(C5+D5)&gt;'ORA Only'!D2),"YES","NO")</f>
        <v>NO</v>
      </c>
      <c r="P5" s="4" t="s">
        <v>55</v>
      </c>
      <c r="Q5" s="4" t="s">
        <v>55</v>
      </c>
      <c r="S5" s="4" t="str">
        <f>IF(AND(E5&gt;0,C5&gt;'ORA Only'!D2),"YES","NO")</f>
        <v>NO</v>
      </c>
      <c r="T5" s="4" t="str">
        <f>IF(AND(F5&gt;0,C5&gt;('ORA Only'!D3)),"YES","NO")</f>
        <v>NO</v>
      </c>
      <c r="U5" s="4" t="str">
        <f>IF(AND(G5&gt;0,C5&gt;('ORA Only'!D3)),"YES","NO")</f>
        <v>NO</v>
      </c>
      <c r="W5" s="7">
        <f>E5/12</f>
        <v>0</v>
      </c>
      <c r="X5" s="7">
        <f>F5/9</f>
        <v>0</v>
      </c>
      <c r="Y5" s="7">
        <f>G5/3*0.325</f>
        <v>0</v>
      </c>
      <c r="AA5" s="4" t="str">
        <f>IF(OR(S5="YES",O5="YES"),ROUND((C5*W5),0),"0")</f>
        <v>0</v>
      </c>
      <c r="AB5" s="4" t="str">
        <f>IF(OR(T5="YES",P5="YES"),ROUND((C5*X5),0),"0")</f>
        <v>0</v>
      </c>
      <c r="AC5" s="4" t="str">
        <f>IF(OR(U5="YES",Q5="YES"),ROUND((C5*Y5),0),"0")</f>
        <v>0</v>
      </c>
      <c r="AE5" s="4" t="str">
        <f>IF(O5="YES",ROUND((L5*W5),0),IF(S5="YES",ROUND((C5*W5),0),"0"))</f>
        <v>0</v>
      </c>
      <c r="AF5" s="4" t="str">
        <f>IF((T5="YES"),ROUND(('ORA Only'!$D$3*X5),0),"0")</f>
        <v>0</v>
      </c>
      <c r="AG5" s="4" t="str">
        <f>IF((U5="YES"),ROUND(('ORA Only'!$D$3*Y5),0),"0")</f>
        <v>0</v>
      </c>
      <c r="AI5" s="4">
        <f t="shared" ref="AI5:AK9" si="0">AA5-AE5</f>
        <v>0</v>
      </c>
      <c r="AJ5" s="4">
        <f t="shared" si="0"/>
        <v>0</v>
      </c>
      <c r="AK5" s="4">
        <f t="shared" si="0"/>
        <v>0</v>
      </c>
      <c r="AM5" s="4">
        <f>ROUND((AI5*'ORA Only'!$G$2),0)</f>
        <v>0</v>
      </c>
      <c r="AN5" s="4">
        <f>ROUND((AJ5*'ORA Only'!$G$2),0)</f>
        <v>0</v>
      </c>
      <c r="AO5" s="4">
        <f>ROUND((AK5*'ORA Only'!$G$3),0)</f>
        <v>0</v>
      </c>
      <c r="AQ5" s="4">
        <f>AI5+AM5</f>
        <v>0</v>
      </c>
      <c r="AR5" s="4">
        <f>AJ5+AN5</f>
        <v>0</v>
      </c>
      <c r="AS5" s="4">
        <f>AK5+AO5</f>
        <v>0</v>
      </c>
      <c r="AU5" s="4" t="str">
        <f t="shared" ref="AU5:AV9" si="1">IF(H5&gt;0,"YES","NO")</f>
        <v>NO</v>
      </c>
      <c r="AV5" s="4" t="str">
        <f t="shared" si="1"/>
        <v>NO</v>
      </c>
      <c r="AW5" s="4" t="s">
        <v>55</v>
      </c>
      <c r="AY5" s="7">
        <f>H5/12</f>
        <v>0</v>
      </c>
      <c r="AZ5" s="7">
        <f>I5/9</f>
        <v>0</v>
      </c>
      <c r="BA5" s="7">
        <v>0</v>
      </c>
      <c r="BC5" s="4" t="str">
        <f>IF(AU5="YES",ROUND((C5*AY5),0),"0")</f>
        <v>0</v>
      </c>
      <c r="BD5" s="4" t="str">
        <f>IF(AV5="YES",ROUND((C5*AZ5),0),"0")</f>
        <v>0</v>
      </c>
      <c r="BE5" s="4">
        <v>0</v>
      </c>
      <c r="BG5" s="4">
        <f>ROUND((BC5*'ORA Only'!$G$2),0)</f>
        <v>0</v>
      </c>
      <c r="BH5" s="4">
        <f>ROUND((BD5*'ORA Only'!$G$2),0)</f>
        <v>0</v>
      </c>
      <c r="BI5" s="4">
        <v>0</v>
      </c>
      <c r="BK5" s="4">
        <f>BG5+BC5</f>
        <v>0</v>
      </c>
      <c r="BL5" s="4">
        <f>+BH5+BD5</f>
        <v>0</v>
      </c>
      <c r="BM5" s="4">
        <v>0</v>
      </c>
    </row>
    <row r="6" spans="1:65" x14ac:dyDescent="0.25">
      <c r="A6" s="39" t="s">
        <v>47</v>
      </c>
      <c r="B6" s="161"/>
      <c r="C6" s="162"/>
      <c r="D6" s="162"/>
      <c r="E6" s="163"/>
      <c r="F6" s="164"/>
      <c r="G6" s="165"/>
      <c r="H6" s="166"/>
      <c r="I6" s="167"/>
      <c r="K6" s="4">
        <f>IF(D6&gt;0,(185100/(C6+D6)),0)</f>
        <v>0</v>
      </c>
      <c r="L6" s="152">
        <f>ROUND((C6*K6),0)</f>
        <v>0</v>
      </c>
      <c r="M6" s="152">
        <f>ROUND((D6*K6),0)</f>
        <v>0</v>
      </c>
      <c r="O6" s="4" t="str">
        <f>IF(AND(E6&gt;0,(C6+D6)&gt;'ORA Only'!D2),"YES","NO")</f>
        <v>NO</v>
      </c>
      <c r="P6" s="4" t="s">
        <v>55</v>
      </c>
      <c r="Q6" s="4" t="s">
        <v>55</v>
      </c>
      <c r="S6" s="4" t="str">
        <f>IF(AND(E6&gt;0,C6&gt;'ORA Only'!D2),"YES","NO")</f>
        <v>NO</v>
      </c>
      <c r="T6" s="4" t="str">
        <f>IF(AND(F6&gt;0,C6&gt;('ORA Only'!D3)),"YES","NO")</f>
        <v>NO</v>
      </c>
      <c r="U6" s="4" t="str">
        <f>IF(AND(G6&gt;0,C6&gt;('ORA Only'!D3)),"YES","NO")</f>
        <v>NO</v>
      </c>
      <c r="W6" s="7">
        <f t="shared" ref="W6:W9" si="2">E6/12</f>
        <v>0</v>
      </c>
      <c r="X6" s="7">
        <f t="shared" ref="X6:X9" si="3">F6/9</f>
        <v>0</v>
      </c>
      <c r="Y6" s="7">
        <f t="shared" ref="Y6:Y9" si="4">G6/3*0.325</f>
        <v>0</v>
      </c>
      <c r="AA6" s="4" t="str">
        <f t="shared" ref="AA6:AA8" si="5">IF(OR(S6="YES",O6="YES"),ROUND((C6*W6),0),"0")</f>
        <v>0</v>
      </c>
      <c r="AB6" s="4" t="str">
        <f>IF(OR(T6="YES",P6="YES"),ROUND((C6*X6),0),"0")</f>
        <v>0</v>
      </c>
      <c r="AC6" s="4" t="str">
        <f t="shared" ref="AC6:AC9" si="6">IF(OR(U6="YES",Q6="YES"),ROUND((C6*Y6),0),"0")</f>
        <v>0</v>
      </c>
      <c r="AE6" s="4" t="str">
        <f t="shared" ref="AE6:AE9" si="7">IF(O6="YES",ROUND((L6*W6),0),IF(S6="YES",ROUND((C6*W6),0),"0"))</f>
        <v>0</v>
      </c>
      <c r="AF6" s="4" t="str">
        <f>IF((T6="YES"),ROUND(('ORA Only'!$D$3*X6),0),"0")</f>
        <v>0</v>
      </c>
      <c r="AG6" s="4" t="str">
        <f>IF((U6="YES"),ROUND(('ORA Only'!$D$3*Y6),0),"0")</f>
        <v>0</v>
      </c>
      <c r="AI6" s="4">
        <f t="shared" si="0"/>
        <v>0</v>
      </c>
      <c r="AJ6" s="4">
        <f t="shared" si="0"/>
        <v>0</v>
      </c>
      <c r="AK6" s="4">
        <f t="shared" si="0"/>
        <v>0</v>
      </c>
      <c r="AM6" s="4">
        <f>ROUND((AI6*'ORA Only'!$G$2),0)</f>
        <v>0</v>
      </c>
      <c r="AN6" s="4">
        <f>ROUND((AJ6*'ORA Only'!$G$2),0)</f>
        <v>0</v>
      </c>
      <c r="AO6" s="4">
        <f>ROUND((AK6*'ORA Only'!$G$3),0)</f>
        <v>0</v>
      </c>
      <c r="AQ6" s="4">
        <f t="shared" ref="AQ6:AS9" si="8">AI6+AM6</f>
        <v>0</v>
      </c>
      <c r="AR6" s="4">
        <f t="shared" si="8"/>
        <v>0</v>
      </c>
      <c r="AS6" s="4">
        <f t="shared" si="8"/>
        <v>0</v>
      </c>
      <c r="AU6" s="4" t="str">
        <f t="shared" si="1"/>
        <v>NO</v>
      </c>
      <c r="AV6" s="4" t="str">
        <f t="shared" si="1"/>
        <v>NO</v>
      </c>
      <c r="AW6" s="4" t="s">
        <v>55</v>
      </c>
      <c r="AY6" s="7">
        <f t="shared" ref="AY6:AY9" si="9">H6/12</f>
        <v>0</v>
      </c>
      <c r="AZ6" s="7">
        <f t="shared" ref="AZ6:AZ9" si="10">I6/9</f>
        <v>0</v>
      </c>
      <c r="BA6" s="7">
        <v>0</v>
      </c>
      <c r="BC6" s="4" t="str">
        <f>IF(AU6="YES",ROUND((C6*AY6),0),"0")</f>
        <v>0</v>
      </c>
      <c r="BD6" s="4" t="str">
        <f>IF(AV6="YES",ROUND((C6*AZ6),0),"0")</f>
        <v>0</v>
      </c>
      <c r="BE6" s="4">
        <v>0</v>
      </c>
      <c r="BG6" s="4">
        <f>ROUND((BC6*'ORA Only'!$G$2),0)</f>
        <v>0</v>
      </c>
      <c r="BH6" s="4">
        <f>ROUND((BD6*'ORA Only'!$G$2),0)</f>
        <v>0</v>
      </c>
      <c r="BI6" s="4">
        <v>0</v>
      </c>
      <c r="BK6" s="4">
        <f t="shared" ref="BK6:BK9" si="11">BG6+BC6</f>
        <v>0</v>
      </c>
      <c r="BL6" s="4">
        <f t="shared" ref="BL6:BL9" si="12">+BH6+BD6</f>
        <v>0</v>
      </c>
      <c r="BM6" s="4">
        <v>0</v>
      </c>
    </row>
    <row r="7" spans="1:65" x14ac:dyDescent="0.25">
      <c r="A7" s="39" t="s">
        <v>48</v>
      </c>
      <c r="B7" s="161"/>
      <c r="C7" s="162"/>
      <c r="D7" s="162"/>
      <c r="E7" s="163"/>
      <c r="F7" s="164"/>
      <c r="G7" s="165"/>
      <c r="H7" s="166"/>
      <c r="I7" s="167"/>
      <c r="K7" s="4">
        <f t="shared" ref="K7:K9" si="13">IF(D7&gt;0,(185100/(C7+D7)),0)</f>
        <v>0</v>
      </c>
      <c r="L7" s="152">
        <f t="shared" ref="L7:L9" si="14">ROUND((C7*K7),0)</f>
        <v>0</v>
      </c>
      <c r="M7" s="152">
        <f t="shared" ref="M7:M9" si="15">ROUND((D7*K7),0)</f>
        <v>0</v>
      </c>
      <c r="O7" s="4" t="str">
        <f>IF(AND(E7&gt;0,(C7+D7)&gt;'ORA Only'!D2),"YES","NO")</f>
        <v>NO</v>
      </c>
      <c r="P7" s="4" t="s">
        <v>55</v>
      </c>
      <c r="Q7" s="4" t="s">
        <v>55</v>
      </c>
      <c r="S7" s="4" t="str">
        <f>IF(AND(E7&gt;0,C7&gt;'ORA Only'!D2),"YES","NO")</f>
        <v>NO</v>
      </c>
      <c r="T7" s="4" t="str">
        <f>IF(AND(F7&gt;0,C7&gt;('ORA Only'!D3)),"YES","NO")</f>
        <v>NO</v>
      </c>
      <c r="U7" s="4" t="str">
        <f>IF(AND(G7&gt;0,C7&gt;('ORA Only'!D3)),"YES","NO")</f>
        <v>NO</v>
      </c>
      <c r="W7" s="7">
        <f t="shared" si="2"/>
        <v>0</v>
      </c>
      <c r="X7" s="7">
        <f t="shared" si="3"/>
        <v>0</v>
      </c>
      <c r="Y7" s="7">
        <f t="shared" si="4"/>
        <v>0</v>
      </c>
      <c r="AA7" s="4" t="str">
        <f t="shared" si="5"/>
        <v>0</v>
      </c>
      <c r="AB7" s="4" t="str">
        <f t="shared" ref="AB7:AB9" si="16">IF(OR(T7="YES",P7="YES"),ROUND((C7*X7),0),"0")</f>
        <v>0</v>
      </c>
      <c r="AC7" s="4" t="str">
        <f t="shared" si="6"/>
        <v>0</v>
      </c>
      <c r="AE7" s="4" t="str">
        <f t="shared" si="7"/>
        <v>0</v>
      </c>
      <c r="AF7" s="4" t="str">
        <f>IF((T7="YES"),ROUND(('ORA Only'!$D$3*X7),0),"0")</f>
        <v>0</v>
      </c>
      <c r="AG7" s="4" t="str">
        <f>IF((U7="YES"),ROUND(('ORA Only'!$D$3*Y7),0),"0")</f>
        <v>0</v>
      </c>
      <c r="AI7" s="4">
        <f t="shared" si="0"/>
        <v>0</v>
      </c>
      <c r="AJ7" s="4">
        <f t="shared" si="0"/>
        <v>0</v>
      </c>
      <c r="AK7" s="4">
        <f t="shared" si="0"/>
        <v>0</v>
      </c>
      <c r="AM7" s="4">
        <f>ROUND((AI7*'ORA Only'!$G$2),0)</f>
        <v>0</v>
      </c>
      <c r="AN7" s="4">
        <f>ROUND((AJ7*'ORA Only'!$G$2),0)</f>
        <v>0</v>
      </c>
      <c r="AO7" s="4">
        <f>ROUND((AK7*'ORA Only'!$G$3),0)</f>
        <v>0</v>
      </c>
      <c r="AQ7" s="4">
        <f t="shared" si="8"/>
        <v>0</v>
      </c>
      <c r="AR7" s="4">
        <f t="shared" si="8"/>
        <v>0</v>
      </c>
      <c r="AS7" s="4">
        <f t="shared" si="8"/>
        <v>0</v>
      </c>
      <c r="AU7" s="4" t="str">
        <f t="shared" si="1"/>
        <v>NO</v>
      </c>
      <c r="AV7" s="4" t="str">
        <f t="shared" si="1"/>
        <v>NO</v>
      </c>
      <c r="AW7" s="4" t="s">
        <v>55</v>
      </c>
      <c r="AY7" s="7">
        <f t="shared" si="9"/>
        <v>0</v>
      </c>
      <c r="AZ7" s="7">
        <f t="shared" si="10"/>
        <v>0</v>
      </c>
      <c r="BA7" s="7">
        <v>0</v>
      </c>
      <c r="BC7" s="4" t="str">
        <f>IF(AU7="YES",ROUND((C7*AY7),0),"0")</f>
        <v>0</v>
      </c>
      <c r="BD7" s="4" t="str">
        <f>IF(AV7="YES",ROUND((C7*AZ7),0),"0")</f>
        <v>0</v>
      </c>
      <c r="BE7" s="4">
        <v>0</v>
      </c>
      <c r="BG7" s="4">
        <f>ROUND((BC7*'ORA Only'!$G$2),0)</f>
        <v>0</v>
      </c>
      <c r="BH7" s="4">
        <f>ROUND((BD7*'ORA Only'!$G$2),0)</f>
        <v>0</v>
      </c>
      <c r="BI7" s="4">
        <v>0</v>
      </c>
      <c r="BK7" s="4">
        <f t="shared" si="11"/>
        <v>0</v>
      </c>
      <c r="BL7" s="4">
        <f t="shared" si="12"/>
        <v>0</v>
      </c>
      <c r="BM7" s="4">
        <v>0</v>
      </c>
    </row>
    <row r="8" spans="1:65" x14ac:dyDescent="0.25">
      <c r="A8" s="39" t="s">
        <v>49</v>
      </c>
      <c r="B8" s="161"/>
      <c r="C8" s="162"/>
      <c r="D8" s="162"/>
      <c r="E8" s="163"/>
      <c r="F8" s="164"/>
      <c r="G8" s="165"/>
      <c r="H8" s="166"/>
      <c r="I8" s="167"/>
      <c r="K8" s="4">
        <f t="shared" si="13"/>
        <v>0</v>
      </c>
      <c r="L8" s="152">
        <f t="shared" si="14"/>
        <v>0</v>
      </c>
      <c r="M8" s="152">
        <f t="shared" si="15"/>
        <v>0</v>
      </c>
      <c r="O8" s="4" t="str">
        <f>IF(AND(E8&gt;0,(C8+D8)&gt;'ORA Only'!D2),"YES","NO")</f>
        <v>NO</v>
      </c>
      <c r="P8" s="4" t="s">
        <v>55</v>
      </c>
      <c r="Q8" s="4" t="s">
        <v>55</v>
      </c>
      <c r="S8" s="4" t="str">
        <f>IF(AND(E8&gt;0,C8&gt;'ORA Only'!D2),"YES","NO")</f>
        <v>NO</v>
      </c>
      <c r="T8" s="4" t="str">
        <f>IF(AND(F8&gt;0,C8&gt;('ORA Only'!D3)),"YES","NO")</f>
        <v>NO</v>
      </c>
      <c r="U8" s="4" t="str">
        <f>IF(AND(G8&gt;0,C8&gt;('ORA Only'!D3)),"YES","NO")</f>
        <v>NO</v>
      </c>
      <c r="W8" s="7">
        <f t="shared" si="2"/>
        <v>0</v>
      </c>
      <c r="X8" s="7">
        <f t="shared" si="3"/>
        <v>0</v>
      </c>
      <c r="Y8" s="7">
        <f t="shared" si="4"/>
        <v>0</v>
      </c>
      <c r="AA8" s="4" t="str">
        <f t="shared" si="5"/>
        <v>0</v>
      </c>
      <c r="AB8" s="4" t="str">
        <f t="shared" si="16"/>
        <v>0</v>
      </c>
      <c r="AC8" s="4" t="str">
        <f t="shared" si="6"/>
        <v>0</v>
      </c>
      <c r="AE8" s="4" t="str">
        <f t="shared" si="7"/>
        <v>0</v>
      </c>
      <c r="AF8" s="4" t="str">
        <f>IF((T8="YES"),ROUND(('ORA Only'!$D$3*X8),0),"0")</f>
        <v>0</v>
      </c>
      <c r="AG8" s="4" t="str">
        <f>IF((U8="YES"),ROUND(('ORA Only'!$D$3*Y8),0),"0")</f>
        <v>0</v>
      </c>
      <c r="AI8" s="4">
        <f t="shared" si="0"/>
        <v>0</v>
      </c>
      <c r="AJ8" s="4">
        <f t="shared" si="0"/>
        <v>0</v>
      </c>
      <c r="AK8" s="4">
        <f t="shared" si="0"/>
        <v>0</v>
      </c>
      <c r="AM8" s="4">
        <f>ROUND((AI8*'ORA Only'!$G$2),0)</f>
        <v>0</v>
      </c>
      <c r="AN8" s="4">
        <f>ROUND((AJ8*'ORA Only'!$G$2),0)</f>
        <v>0</v>
      </c>
      <c r="AO8" s="4">
        <f>ROUND((AK8*'ORA Only'!$G$3),0)</f>
        <v>0</v>
      </c>
      <c r="AQ8" s="4">
        <f t="shared" si="8"/>
        <v>0</v>
      </c>
      <c r="AR8" s="4">
        <f t="shared" si="8"/>
        <v>0</v>
      </c>
      <c r="AS8" s="4">
        <f t="shared" si="8"/>
        <v>0</v>
      </c>
      <c r="AU8" s="4" t="str">
        <f t="shared" si="1"/>
        <v>NO</v>
      </c>
      <c r="AV8" s="4" t="str">
        <f t="shared" si="1"/>
        <v>NO</v>
      </c>
      <c r="AW8" s="4" t="s">
        <v>55</v>
      </c>
      <c r="AY8" s="7">
        <f t="shared" si="9"/>
        <v>0</v>
      </c>
      <c r="AZ8" s="7">
        <f t="shared" si="10"/>
        <v>0</v>
      </c>
      <c r="BA8" s="7">
        <v>0</v>
      </c>
      <c r="BC8" s="4" t="str">
        <f>IF(AU8="YES",ROUND((C8*AY8),0),"0")</f>
        <v>0</v>
      </c>
      <c r="BD8" s="4" t="str">
        <f>IF(AV8="YES",ROUND((C8*AZ8),0),"0")</f>
        <v>0</v>
      </c>
      <c r="BE8" s="4">
        <v>0</v>
      </c>
      <c r="BG8" s="4">
        <f>ROUND((BC8*'ORA Only'!$G$2),0)</f>
        <v>0</v>
      </c>
      <c r="BH8" s="4">
        <f>ROUND((BD8*'ORA Only'!$G$2),0)</f>
        <v>0</v>
      </c>
      <c r="BI8" s="4">
        <v>0</v>
      </c>
      <c r="BK8" s="4">
        <f t="shared" si="11"/>
        <v>0</v>
      </c>
      <c r="BL8" s="4">
        <f t="shared" si="12"/>
        <v>0</v>
      </c>
      <c r="BM8" s="4">
        <v>0</v>
      </c>
    </row>
    <row r="9" spans="1:65" x14ac:dyDescent="0.25">
      <c r="A9" s="39" t="s">
        <v>50</v>
      </c>
      <c r="B9" s="161"/>
      <c r="C9" s="162"/>
      <c r="D9" s="162"/>
      <c r="E9" s="163"/>
      <c r="F9" s="164"/>
      <c r="G9" s="165"/>
      <c r="H9" s="166"/>
      <c r="I9" s="167"/>
      <c r="K9" s="4">
        <f t="shared" si="13"/>
        <v>0</v>
      </c>
      <c r="L9" s="152">
        <f t="shared" si="14"/>
        <v>0</v>
      </c>
      <c r="M9" s="152">
        <f t="shared" si="15"/>
        <v>0</v>
      </c>
      <c r="O9" s="4" t="str">
        <f>IF(AND(E9&gt;0,(C9+D9)&gt;'ORA Only'!D2),"YES","NO")</f>
        <v>NO</v>
      </c>
      <c r="P9" s="4" t="s">
        <v>55</v>
      </c>
      <c r="Q9" s="4" t="s">
        <v>55</v>
      </c>
      <c r="S9" s="4" t="str">
        <f>IF(AND(E9&gt;0,C9&gt;'ORA Only'!D2),"YES","NO")</f>
        <v>NO</v>
      </c>
      <c r="T9" s="4" t="str">
        <f>IF(AND(F9&gt;0,C9&gt;('ORA Only'!D3)),"YES","NO")</f>
        <v>NO</v>
      </c>
      <c r="U9" s="4" t="str">
        <f>IF(AND(G9&gt;0,C9&gt;('ORA Only'!D3)),"YES","NO")</f>
        <v>NO</v>
      </c>
      <c r="W9" s="7">
        <f t="shared" si="2"/>
        <v>0</v>
      </c>
      <c r="X9" s="7">
        <f t="shared" si="3"/>
        <v>0</v>
      </c>
      <c r="Y9" s="7">
        <f t="shared" si="4"/>
        <v>0</v>
      </c>
      <c r="AA9" s="4" t="str">
        <f>IF(OR(S9="YES",O9="YES"),ROUND((C9*W9),0),"0")</f>
        <v>0</v>
      </c>
      <c r="AB9" s="4" t="str">
        <f t="shared" si="16"/>
        <v>0</v>
      </c>
      <c r="AC9" s="4" t="str">
        <f t="shared" si="6"/>
        <v>0</v>
      </c>
      <c r="AE9" s="4" t="str">
        <f t="shared" si="7"/>
        <v>0</v>
      </c>
      <c r="AF9" s="4" t="str">
        <f>IF((T9="YES"),ROUND(('ORA Only'!$D$3*X9),0),"0")</f>
        <v>0</v>
      </c>
      <c r="AG9" s="4" t="str">
        <f>IF((U9="YES"),ROUND(('ORA Only'!$D$3*Y9),0),"0")</f>
        <v>0</v>
      </c>
      <c r="AI9" s="4">
        <f t="shared" si="0"/>
        <v>0</v>
      </c>
      <c r="AJ9" s="4">
        <f t="shared" si="0"/>
        <v>0</v>
      </c>
      <c r="AK9" s="4">
        <f t="shared" si="0"/>
        <v>0</v>
      </c>
      <c r="AM9" s="4">
        <f>ROUND((AI9*'ORA Only'!$G$2),0)</f>
        <v>0</v>
      </c>
      <c r="AN9" s="4">
        <f>ROUND((AJ9*'ORA Only'!$G$2),0)</f>
        <v>0</v>
      </c>
      <c r="AO9" s="4">
        <f>ROUND((AK9*'ORA Only'!$G$3),0)</f>
        <v>0</v>
      </c>
      <c r="AQ9" s="4">
        <f t="shared" si="8"/>
        <v>0</v>
      </c>
      <c r="AR9" s="4">
        <f t="shared" si="8"/>
        <v>0</v>
      </c>
      <c r="AS9" s="4">
        <f t="shared" si="8"/>
        <v>0</v>
      </c>
      <c r="AU9" s="4" t="str">
        <f t="shared" si="1"/>
        <v>NO</v>
      </c>
      <c r="AV9" s="4" t="str">
        <f t="shared" si="1"/>
        <v>NO</v>
      </c>
      <c r="AW9" s="4" t="s">
        <v>55</v>
      </c>
      <c r="AY9" s="7">
        <f t="shared" si="9"/>
        <v>0</v>
      </c>
      <c r="AZ9" s="7">
        <f t="shared" si="10"/>
        <v>0</v>
      </c>
      <c r="BA9" s="7">
        <v>0</v>
      </c>
      <c r="BC9" s="4" t="str">
        <f>IF(AU9="YES",ROUND((C9*AY9),0),"0")</f>
        <v>0</v>
      </c>
      <c r="BD9" s="4" t="str">
        <f>IF(AV9="YES",ROUND((C9*AZ9),0),"0")</f>
        <v>0</v>
      </c>
      <c r="BE9" s="4">
        <v>0</v>
      </c>
      <c r="BG9" s="4">
        <f>ROUND((BC9*'ORA Only'!$G$2),0)</f>
        <v>0</v>
      </c>
      <c r="BH9" s="4">
        <f>ROUND((BD9*'ORA Only'!$G$2),0)</f>
        <v>0</v>
      </c>
      <c r="BI9" s="4">
        <v>0</v>
      </c>
      <c r="BK9" s="4">
        <f t="shared" si="11"/>
        <v>0</v>
      </c>
      <c r="BL9" s="4">
        <f t="shared" si="12"/>
        <v>0</v>
      </c>
      <c r="BM9" s="4">
        <v>0</v>
      </c>
    </row>
    <row r="10" spans="1:65" ht="8.25" customHeight="1" thickBot="1" x14ac:dyDescent="0.3">
      <c r="A10" s="16"/>
      <c r="B10" s="36"/>
      <c r="C10" s="35"/>
      <c r="D10" s="35"/>
      <c r="E10" s="113"/>
      <c r="F10" s="119"/>
      <c r="G10" s="120"/>
      <c r="H10" s="38"/>
      <c r="I10" s="17"/>
      <c r="W10" s="7"/>
      <c r="X10" s="7"/>
      <c r="Y10" s="7"/>
    </row>
    <row r="11" spans="1:65" ht="8.25" customHeight="1" thickBot="1" x14ac:dyDescent="0.3">
      <c r="A11" s="18"/>
      <c r="B11" s="29"/>
      <c r="C11" s="30"/>
      <c r="D11" s="30"/>
      <c r="E11" s="30"/>
      <c r="F11" s="30"/>
      <c r="G11" s="30"/>
      <c r="H11" s="216"/>
      <c r="I11" s="217"/>
    </row>
    <row r="12" spans="1:65" ht="14.4" thickBot="1" x14ac:dyDescent="0.3">
      <c r="A12" s="62"/>
      <c r="B12" s="149" t="s">
        <v>61</v>
      </c>
      <c r="C12" s="63" t="s">
        <v>1</v>
      </c>
      <c r="D12" s="64" t="s">
        <v>2</v>
      </c>
      <c r="E12" s="64" t="s">
        <v>3</v>
      </c>
      <c r="F12" s="64" t="s">
        <v>4</v>
      </c>
      <c r="G12" s="57" t="s">
        <v>5</v>
      </c>
      <c r="H12" s="206" t="s">
        <v>6</v>
      </c>
      <c r="I12" s="207"/>
    </row>
    <row r="13" spans="1:65" ht="26.4" x14ac:dyDescent="0.25">
      <c r="A13" s="51"/>
      <c r="B13" s="46" t="s">
        <v>7</v>
      </c>
      <c r="C13" s="190" t="str">
        <f>IF(OR(S5="YES",T5="YES",U5="YES",S6="YES",T6="YES",U6="YES",S7="YES",T7="YES",U7="YES",S8="YES",T8="YES",U8="YES",S9="YES",T9="YES",U9="YES",O5="YES",P5="YES",Q5="YES",O6="YES",P6="YES",Q6="YES",O7="YES",P7="YES",Q7="YES",O8="YES",P8="YES",Q8="YES",O9="YES",P9="YES",Q9="YES"),"YES","NO")</f>
        <v>NO</v>
      </c>
      <c r="D13" s="191"/>
      <c r="E13" s="191"/>
      <c r="F13" s="191"/>
      <c r="G13" s="191"/>
      <c r="H13" s="208"/>
      <c r="I13" s="209"/>
    </row>
    <row r="14" spans="1:65" ht="15" customHeight="1" x14ac:dyDescent="0.25">
      <c r="A14" s="15"/>
      <c r="B14" s="48" t="s">
        <v>56</v>
      </c>
      <c r="C14" s="109">
        <f>SUM(AI5:AK9)</f>
        <v>0</v>
      </c>
      <c r="D14" s="110">
        <f t="shared" ref="D14:G15" si="17">C14</f>
        <v>0</v>
      </c>
      <c r="E14" s="110">
        <f t="shared" si="17"/>
        <v>0</v>
      </c>
      <c r="F14" s="110">
        <f t="shared" si="17"/>
        <v>0</v>
      </c>
      <c r="G14" s="111">
        <f t="shared" si="17"/>
        <v>0</v>
      </c>
      <c r="H14" s="210">
        <f>SUM(C14:G14)</f>
        <v>0</v>
      </c>
      <c r="I14" s="211"/>
    </row>
    <row r="15" spans="1:65" ht="15" customHeight="1" thickBot="1" x14ac:dyDescent="0.3">
      <c r="A15" s="15"/>
      <c r="B15" s="42" t="s">
        <v>57</v>
      </c>
      <c r="C15" s="124">
        <f>SUM(AM5:AO9)</f>
        <v>0</v>
      </c>
      <c r="D15" s="125">
        <f t="shared" si="17"/>
        <v>0</v>
      </c>
      <c r="E15" s="125">
        <f t="shared" si="17"/>
        <v>0</v>
      </c>
      <c r="F15" s="125">
        <f t="shared" si="17"/>
        <v>0</v>
      </c>
      <c r="G15" s="126">
        <f t="shared" si="17"/>
        <v>0</v>
      </c>
      <c r="H15" s="218">
        <f>SUM(C15:G15)</f>
        <v>0</v>
      </c>
      <c r="I15" s="219"/>
    </row>
    <row r="16" spans="1:65" ht="15" customHeight="1" thickBot="1" x14ac:dyDescent="0.3">
      <c r="A16" s="15"/>
      <c r="B16" s="53" t="s">
        <v>58</v>
      </c>
      <c r="C16" s="54">
        <f>SUM(C14:C15)</f>
        <v>0</v>
      </c>
      <c r="D16" s="127">
        <f t="shared" ref="D16:G16" si="18">SUM(D14:D15)</f>
        <v>0</v>
      </c>
      <c r="E16" s="127">
        <f t="shared" si="18"/>
        <v>0</v>
      </c>
      <c r="F16" s="127">
        <f t="shared" si="18"/>
        <v>0</v>
      </c>
      <c r="G16" s="56">
        <f t="shared" si="18"/>
        <v>0</v>
      </c>
      <c r="H16" s="214">
        <f>SUM(C16:G16)</f>
        <v>0</v>
      </c>
      <c r="I16" s="215"/>
    </row>
    <row r="17" spans="1:24" ht="15.75" customHeight="1" thickBot="1" x14ac:dyDescent="0.3">
      <c r="A17" s="75"/>
      <c r="B17" s="150" t="s">
        <v>44</v>
      </c>
      <c r="C17" s="220"/>
      <c r="D17" s="221"/>
      <c r="E17" s="221"/>
      <c r="F17" s="221"/>
      <c r="G17" s="221"/>
      <c r="H17" s="221"/>
      <c r="I17" s="222"/>
    </row>
    <row r="18" spans="1:24" ht="8.25" customHeight="1" thickBot="1" x14ac:dyDescent="0.3">
      <c r="A18" s="20"/>
      <c r="B18" s="74"/>
      <c r="C18" s="27"/>
      <c r="D18" s="27"/>
      <c r="E18" s="27"/>
      <c r="F18" s="27"/>
      <c r="G18" s="27"/>
      <c r="H18" s="27"/>
      <c r="I18" s="151"/>
    </row>
    <row r="19" spans="1:24" ht="8.25" customHeight="1" thickBot="1" x14ac:dyDescent="0.3">
      <c r="A19" s="18"/>
      <c r="B19" s="29"/>
      <c r="C19" s="30"/>
      <c r="D19" s="30"/>
      <c r="E19" s="30"/>
      <c r="F19" s="30"/>
      <c r="G19" s="30"/>
      <c r="H19" s="223"/>
      <c r="I19" s="217"/>
    </row>
    <row r="20" spans="1:24" ht="14.4" thickBot="1" x14ac:dyDescent="0.3">
      <c r="A20" s="62"/>
      <c r="B20" s="72" t="s">
        <v>62</v>
      </c>
      <c r="C20" s="63" t="s">
        <v>1</v>
      </c>
      <c r="D20" s="64" t="s">
        <v>2</v>
      </c>
      <c r="E20" s="64" t="s">
        <v>3</v>
      </c>
      <c r="F20" s="64" t="s">
        <v>4</v>
      </c>
      <c r="G20" s="57" t="s">
        <v>5</v>
      </c>
      <c r="H20" s="206" t="s">
        <v>6</v>
      </c>
      <c r="I20" s="207"/>
    </row>
    <row r="21" spans="1:24" ht="26.4" x14ac:dyDescent="0.25">
      <c r="A21" s="51"/>
      <c r="B21" s="46" t="s">
        <v>53</v>
      </c>
      <c r="C21" s="190" t="str">
        <f>IF(OR(AU5="YES",AV5="YES",AW5="YES",AU6="YES",AV6="YES",AW6="YES",AU7="YES",AV7="YES",AW7="YES",AU8="YES",AV8="YES",AW8="YES",AU9="YES",AV9="YES",AW9="YES"),"YES","NO")</f>
        <v>NO</v>
      </c>
      <c r="D21" s="191"/>
      <c r="E21" s="191"/>
      <c r="F21" s="191"/>
      <c r="G21" s="191"/>
      <c r="H21" s="208"/>
      <c r="I21" s="209"/>
    </row>
    <row r="22" spans="1:24" ht="15" customHeight="1" x14ac:dyDescent="0.25">
      <c r="A22" s="15"/>
      <c r="B22" s="48" t="s">
        <v>59</v>
      </c>
      <c r="C22" s="109">
        <f>SUM(BC5:BE9)</f>
        <v>0</v>
      </c>
      <c r="D22" s="123">
        <f t="shared" ref="D22:G23" si="19">C22</f>
        <v>0</v>
      </c>
      <c r="E22" s="110">
        <f t="shared" si="19"/>
        <v>0</v>
      </c>
      <c r="F22" s="110">
        <f t="shared" si="19"/>
        <v>0</v>
      </c>
      <c r="G22" s="111">
        <f t="shared" si="19"/>
        <v>0</v>
      </c>
      <c r="H22" s="210">
        <f>SUM(C22:G22)</f>
        <v>0</v>
      </c>
      <c r="I22" s="211"/>
    </row>
    <row r="23" spans="1:24" ht="15" customHeight="1" thickBot="1" x14ac:dyDescent="0.3">
      <c r="A23" s="15"/>
      <c r="B23" s="42" t="s">
        <v>57</v>
      </c>
      <c r="C23" s="128">
        <f>SUM(BG5:BI9)</f>
        <v>0</v>
      </c>
      <c r="D23" s="129">
        <f t="shared" si="19"/>
        <v>0</v>
      </c>
      <c r="E23" s="130">
        <f t="shared" si="19"/>
        <v>0</v>
      </c>
      <c r="F23" s="130">
        <f t="shared" si="19"/>
        <v>0</v>
      </c>
      <c r="G23" s="121">
        <f t="shared" si="19"/>
        <v>0</v>
      </c>
      <c r="H23" s="212">
        <f>SUM(C23:G23)</f>
        <v>0</v>
      </c>
      <c r="I23" s="213"/>
    </row>
    <row r="24" spans="1:24" ht="15" customHeight="1" thickBot="1" x14ac:dyDescent="0.3">
      <c r="A24" s="15"/>
      <c r="B24" s="53" t="s">
        <v>60</v>
      </c>
      <c r="C24" s="54">
        <f>SUM(C22:C23)</f>
        <v>0</v>
      </c>
      <c r="D24" s="127">
        <f t="shared" ref="D24:G24" si="20">SUM(D22:D23)</f>
        <v>0</v>
      </c>
      <c r="E24" s="127">
        <f t="shared" si="20"/>
        <v>0</v>
      </c>
      <c r="F24" s="127">
        <f t="shared" si="20"/>
        <v>0</v>
      </c>
      <c r="G24" s="93">
        <f t="shared" si="20"/>
        <v>0</v>
      </c>
      <c r="H24" s="214">
        <f>SUM(C24:G24)</f>
        <v>0</v>
      </c>
      <c r="I24" s="215"/>
    </row>
    <row r="25" spans="1:24" ht="15.75" customHeight="1" x14ac:dyDescent="0.25">
      <c r="A25" s="75"/>
      <c r="B25" s="73" t="s">
        <v>44</v>
      </c>
      <c r="C25" s="224"/>
      <c r="D25" s="225"/>
      <c r="E25" s="225"/>
      <c r="F25" s="225"/>
      <c r="G25" s="225"/>
      <c r="H25" s="225"/>
      <c r="I25" s="225"/>
    </row>
    <row r="26" spans="1:24" ht="8.25" customHeight="1" thickBot="1" x14ac:dyDescent="0.3">
      <c r="A26" s="20"/>
      <c r="B26" s="74"/>
      <c r="C26" s="27"/>
      <c r="D26" s="27"/>
      <c r="E26" s="27"/>
      <c r="F26" s="27"/>
      <c r="G26" s="27"/>
      <c r="H26" s="226"/>
      <c r="I26" s="226"/>
    </row>
    <row r="27" spans="1:24" ht="8.25" customHeight="1" thickBot="1" x14ac:dyDescent="0.3">
      <c r="A27" s="18"/>
      <c r="B27" s="40"/>
      <c r="C27" s="114"/>
      <c r="D27" s="115"/>
      <c r="E27" s="116"/>
      <c r="F27" s="117"/>
      <c r="G27" s="118"/>
      <c r="H27" s="227"/>
      <c r="I27" s="228"/>
      <c r="R27" s="7"/>
      <c r="V27" s="7"/>
      <c r="W27" s="7"/>
      <c r="X27" s="7"/>
    </row>
    <row r="28" spans="1:24" s="8" customFormat="1" ht="14.4" thickBot="1" x14ac:dyDescent="0.3">
      <c r="A28" s="61">
        <v>2</v>
      </c>
      <c r="B28" s="62" t="s">
        <v>21</v>
      </c>
      <c r="C28" s="63" t="s">
        <v>1</v>
      </c>
      <c r="D28" s="64" t="s">
        <v>2</v>
      </c>
      <c r="E28" s="64" t="s">
        <v>3</v>
      </c>
      <c r="F28" s="64" t="s">
        <v>4</v>
      </c>
      <c r="G28" s="57" t="s">
        <v>5</v>
      </c>
      <c r="H28" s="206" t="s">
        <v>6</v>
      </c>
      <c r="I28" s="207"/>
    </row>
    <row r="29" spans="1:24" s="11" customFormat="1" ht="27" customHeight="1" x14ac:dyDescent="0.25">
      <c r="A29" s="45"/>
      <c r="B29" s="46" t="s">
        <v>20</v>
      </c>
      <c r="C29" s="168">
        <v>0</v>
      </c>
      <c r="D29" s="169">
        <f>ROUND((C29*1.05),0)</f>
        <v>0</v>
      </c>
      <c r="E29" s="169">
        <f>ROUND((D29*1.05),0)</f>
        <v>0</v>
      </c>
      <c r="F29" s="169">
        <f>ROUND((E29*1.05),0)</f>
        <v>0</v>
      </c>
      <c r="G29" s="170">
        <f>ROUND((F29*1.05),0)</f>
        <v>0</v>
      </c>
      <c r="H29" s="229">
        <f>SUM(C29:G29)</f>
        <v>0</v>
      </c>
      <c r="I29" s="230"/>
    </row>
    <row r="30" spans="1:24" s="11" customFormat="1" x14ac:dyDescent="0.25">
      <c r="A30" s="47"/>
      <c r="B30" s="48" t="s">
        <v>18</v>
      </c>
      <c r="C30" s="171">
        <v>0</v>
      </c>
      <c r="D30" s="172">
        <v>0</v>
      </c>
      <c r="E30" s="172">
        <v>0</v>
      </c>
      <c r="F30" s="172">
        <v>0</v>
      </c>
      <c r="G30" s="173">
        <v>0</v>
      </c>
      <c r="H30" s="210">
        <v>0</v>
      </c>
      <c r="I30" s="211"/>
      <c r="W30" s="12"/>
      <c r="X30" s="13"/>
    </row>
    <row r="31" spans="1:24" s="11" customFormat="1" x14ac:dyDescent="0.25">
      <c r="A31" s="47"/>
      <c r="B31" s="48" t="s">
        <v>19</v>
      </c>
      <c r="C31" s="171">
        <v>0</v>
      </c>
      <c r="D31" s="172">
        <v>0</v>
      </c>
      <c r="E31" s="172">
        <v>0</v>
      </c>
      <c r="F31" s="172">
        <v>0</v>
      </c>
      <c r="G31" s="173">
        <v>0</v>
      </c>
      <c r="H31" s="210">
        <v>0</v>
      </c>
      <c r="I31" s="211"/>
    </row>
    <row r="32" spans="1:24" s="14" customFormat="1" ht="8.25" customHeight="1" thickBot="1" x14ac:dyDescent="0.3">
      <c r="A32" s="15"/>
      <c r="B32" s="42"/>
      <c r="C32" s="49"/>
      <c r="D32" s="50"/>
      <c r="E32" s="50"/>
      <c r="F32" s="50"/>
      <c r="G32" s="19"/>
      <c r="H32" s="212"/>
      <c r="I32" s="213"/>
    </row>
    <row r="33" spans="1:9" s="11" customFormat="1" ht="14.4" thickBot="1" x14ac:dyDescent="0.3">
      <c r="A33" s="43"/>
      <c r="B33" s="53" t="s">
        <v>29</v>
      </c>
      <c r="C33" s="54">
        <f t="shared" ref="C33:H33" si="21">SUM(C29:C31)</f>
        <v>0</v>
      </c>
      <c r="D33" s="55">
        <f t="shared" si="21"/>
        <v>0</v>
      </c>
      <c r="E33" s="55">
        <f t="shared" si="21"/>
        <v>0</v>
      </c>
      <c r="F33" s="55">
        <f t="shared" si="21"/>
        <v>0</v>
      </c>
      <c r="G33" s="56">
        <f t="shared" si="21"/>
        <v>0</v>
      </c>
      <c r="H33" s="214">
        <f t="shared" si="21"/>
        <v>0</v>
      </c>
      <c r="I33" s="215"/>
    </row>
    <row r="34" spans="1:9" s="14" customFormat="1" ht="8.25" customHeight="1" thickBot="1" x14ac:dyDescent="0.3">
      <c r="A34" s="18"/>
      <c r="B34" s="142"/>
      <c r="C34" s="143"/>
      <c r="D34" s="143"/>
      <c r="E34" s="143"/>
      <c r="F34" s="143"/>
      <c r="G34" s="143"/>
      <c r="H34" s="231"/>
      <c r="I34" s="232"/>
    </row>
    <row r="35" spans="1:9" s="11" customFormat="1" ht="18.75" customHeight="1" thickBot="1" x14ac:dyDescent="0.3">
      <c r="A35" s="62">
        <v>3</v>
      </c>
      <c r="B35" s="138" t="s">
        <v>25</v>
      </c>
      <c r="C35" s="139" t="s">
        <v>1</v>
      </c>
      <c r="D35" s="140" t="s">
        <v>2</v>
      </c>
      <c r="E35" s="140" t="s">
        <v>3</v>
      </c>
      <c r="F35" s="140" t="s">
        <v>4</v>
      </c>
      <c r="G35" s="141" t="s">
        <v>5</v>
      </c>
      <c r="H35" s="206" t="s">
        <v>6</v>
      </c>
      <c r="I35" s="207"/>
    </row>
    <row r="36" spans="1:9" s="11" customFormat="1" x14ac:dyDescent="0.25">
      <c r="A36" s="51"/>
      <c r="B36" s="46" t="s">
        <v>23</v>
      </c>
      <c r="C36" s="168">
        <v>0</v>
      </c>
      <c r="D36" s="169">
        <v>0</v>
      </c>
      <c r="E36" s="169">
        <v>0</v>
      </c>
      <c r="F36" s="169">
        <v>0</v>
      </c>
      <c r="G36" s="174">
        <v>0</v>
      </c>
      <c r="H36" s="229">
        <f>SUM(C36:G36)</f>
        <v>0</v>
      </c>
      <c r="I36" s="230"/>
    </row>
    <row r="37" spans="1:9" s="11" customFormat="1" x14ac:dyDescent="0.25">
      <c r="A37" s="52"/>
      <c r="B37" s="48" t="s">
        <v>22</v>
      </c>
      <c r="C37" s="171">
        <v>0</v>
      </c>
      <c r="D37" s="172">
        <v>0</v>
      </c>
      <c r="E37" s="172">
        <v>0</v>
      </c>
      <c r="F37" s="172">
        <v>0</v>
      </c>
      <c r="G37" s="175">
        <v>0</v>
      </c>
      <c r="H37" s="210">
        <f>SUM(C37:G37)</f>
        <v>0</v>
      </c>
      <c r="I37" s="211"/>
    </row>
    <row r="38" spans="1:9" s="11" customFormat="1" ht="8.25" customHeight="1" thickBot="1" x14ac:dyDescent="0.3">
      <c r="A38" s="41"/>
      <c r="B38" s="42"/>
      <c r="C38" s="49"/>
      <c r="D38" s="50"/>
      <c r="E38" s="50"/>
      <c r="F38" s="50"/>
      <c r="G38" s="10"/>
      <c r="H38" s="212"/>
      <c r="I38" s="213"/>
    </row>
    <row r="39" spans="1:9" s="11" customFormat="1" ht="14.4" thickBot="1" x14ac:dyDescent="0.3">
      <c r="A39" s="44"/>
      <c r="B39" s="53" t="s">
        <v>28</v>
      </c>
      <c r="C39" s="69">
        <f t="shared" ref="C39:H39" si="22">SUM(C36:C38)</f>
        <v>0</v>
      </c>
      <c r="D39" s="70">
        <f t="shared" si="22"/>
        <v>0</v>
      </c>
      <c r="E39" s="70">
        <f t="shared" si="22"/>
        <v>0</v>
      </c>
      <c r="F39" s="70">
        <f t="shared" si="22"/>
        <v>0</v>
      </c>
      <c r="G39" s="71">
        <f t="shared" si="22"/>
        <v>0</v>
      </c>
      <c r="H39" s="233">
        <f t="shared" si="22"/>
        <v>0</v>
      </c>
      <c r="I39" s="234"/>
    </row>
    <row r="40" spans="1:9" s="11" customFormat="1" ht="8.25" customHeight="1" thickBot="1" x14ac:dyDescent="0.3">
      <c r="A40" s="145"/>
      <c r="B40" s="146"/>
      <c r="C40" s="146"/>
      <c r="D40" s="146"/>
      <c r="E40" s="146"/>
      <c r="F40" s="146"/>
      <c r="G40" s="146"/>
      <c r="H40" s="235"/>
      <c r="I40" s="236"/>
    </row>
    <row r="41" spans="1:9" ht="16.5" customHeight="1" thickBot="1" x14ac:dyDescent="0.35">
      <c r="A41" s="97"/>
      <c r="B41" s="144" t="s">
        <v>10</v>
      </c>
      <c r="C41" s="139" t="s">
        <v>1</v>
      </c>
      <c r="D41" s="140" t="s">
        <v>2</v>
      </c>
      <c r="E41" s="140" t="s">
        <v>3</v>
      </c>
      <c r="F41" s="140" t="s">
        <v>4</v>
      </c>
      <c r="G41" s="141" t="s">
        <v>5</v>
      </c>
      <c r="H41" s="206" t="s">
        <v>6</v>
      </c>
      <c r="I41" s="207"/>
    </row>
    <row r="42" spans="1:9" x14ac:dyDescent="0.25">
      <c r="A42" s="45"/>
      <c r="B42" s="102" t="s">
        <v>13</v>
      </c>
      <c r="C42" s="176">
        <v>250000</v>
      </c>
      <c r="D42" s="177">
        <v>250000</v>
      </c>
      <c r="E42" s="177">
        <v>250000</v>
      </c>
      <c r="F42" s="177">
        <v>250000</v>
      </c>
      <c r="G42" s="178">
        <v>250000</v>
      </c>
      <c r="H42" s="237">
        <f>SUM(C42:G42)</f>
        <v>1250000</v>
      </c>
      <c r="I42" s="238"/>
    </row>
    <row r="43" spans="1:9" ht="14.4" thickBot="1" x14ac:dyDescent="0.3">
      <c r="A43" s="15"/>
      <c r="B43" s="83" t="s">
        <v>12</v>
      </c>
      <c r="C43" s="84">
        <f>C37</f>
        <v>0</v>
      </c>
      <c r="D43" s="87">
        <f>D37</f>
        <v>0</v>
      </c>
      <c r="E43" s="87">
        <f>E37</f>
        <v>0</v>
      </c>
      <c r="F43" s="87">
        <f>F37</f>
        <v>0</v>
      </c>
      <c r="G43" s="77">
        <f>G37</f>
        <v>0</v>
      </c>
      <c r="H43" s="239">
        <f>SUM(C43:G43)</f>
        <v>0</v>
      </c>
      <c r="I43" s="184"/>
    </row>
    <row r="44" spans="1:9" ht="14.4" thickBot="1" x14ac:dyDescent="0.3">
      <c r="A44" s="43"/>
      <c r="B44" s="53" t="s">
        <v>9</v>
      </c>
      <c r="C44" s="85">
        <f>SUM(C42:C43)</f>
        <v>250000</v>
      </c>
      <c r="D44" s="88">
        <f>SUM(D42:D43)</f>
        <v>250000</v>
      </c>
      <c r="E44" s="88">
        <f>SUM(E42:E43)</f>
        <v>250000</v>
      </c>
      <c r="F44" s="88">
        <f>SUM(F42:F43)</f>
        <v>250000</v>
      </c>
      <c r="G44" s="81">
        <f>SUM(G42:G43)</f>
        <v>250000</v>
      </c>
      <c r="H44" s="240">
        <f>SUM(C44:G44)</f>
        <v>1250000</v>
      </c>
      <c r="I44" s="241"/>
    </row>
    <row r="45" spans="1:9" ht="8.25" customHeight="1" thickBot="1" x14ac:dyDescent="0.3">
      <c r="A45" s="20"/>
      <c r="B45" s="21"/>
      <c r="C45" s="86"/>
      <c r="D45" s="89"/>
      <c r="E45" s="89"/>
      <c r="F45" s="89"/>
      <c r="G45" s="31"/>
      <c r="H45" s="242"/>
      <c r="I45" s="243"/>
    </row>
    <row r="46" spans="1:9" ht="8.25" customHeight="1" thickBot="1" x14ac:dyDescent="0.3">
      <c r="A46" s="145"/>
      <c r="B46" s="147"/>
      <c r="C46" s="148"/>
      <c r="D46" s="148"/>
      <c r="E46" s="148"/>
      <c r="F46" s="148"/>
      <c r="G46" s="148"/>
      <c r="H46" s="244"/>
      <c r="I46" s="245"/>
    </row>
    <row r="47" spans="1:9" ht="16.2" thickBot="1" x14ac:dyDescent="0.35">
      <c r="A47" s="61"/>
      <c r="B47" s="131" t="s">
        <v>11</v>
      </c>
      <c r="C47" s="63" t="s">
        <v>1</v>
      </c>
      <c r="D47" s="64" t="s">
        <v>2</v>
      </c>
      <c r="E47" s="64" t="s">
        <v>3</v>
      </c>
      <c r="F47" s="64" t="s">
        <v>4</v>
      </c>
      <c r="G47" s="57" t="s">
        <v>5</v>
      </c>
      <c r="H47" s="206" t="s">
        <v>6</v>
      </c>
      <c r="I47" s="207"/>
    </row>
    <row r="48" spans="1:9" x14ac:dyDescent="0.25">
      <c r="A48" s="15"/>
      <c r="B48" s="99" t="s">
        <v>21</v>
      </c>
      <c r="C48" s="132">
        <f>C33</f>
        <v>0</v>
      </c>
      <c r="D48" s="112">
        <f>D33</f>
        <v>0</v>
      </c>
      <c r="E48" s="112">
        <f>E33</f>
        <v>0</v>
      </c>
      <c r="F48" s="112">
        <f>F33</f>
        <v>0</v>
      </c>
      <c r="G48" s="112">
        <f>G33</f>
        <v>0</v>
      </c>
      <c r="H48" s="229">
        <f>SUM(C48:G48)</f>
        <v>0</v>
      </c>
      <c r="I48" s="230"/>
    </row>
    <row r="49" spans="1:9" x14ac:dyDescent="0.25">
      <c r="A49" s="103"/>
      <c r="B49" s="100" t="s">
        <v>24</v>
      </c>
      <c r="C49" s="133">
        <f>C39</f>
        <v>0</v>
      </c>
      <c r="D49" s="111">
        <f>D39</f>
        <v>0</v>
      </c>
      <c r="E49" s="111">
        <f>E39</f>
        <v>0</v>
      </c>
      <c r="F49" s="111">
        <f>F39</f>
        <v>0</v>
      </c>
      <c r="G49" s="111">
        <f>G39</f>
        <v>0</v>
      </c>
      <c r="H49" s="210">
        <f>SUM(C49:G49)</f>
        <v>0</v>
      </c>
      <c r="I49" s="211"/>
    </row>
    <row r="50" spans="1:9" ht="39.6" x14ac:dyDescent="0.25">
      <c r="A50" s="104"/>
      <c r="B50" s="101" t="s">
        <v>8</v>
      </c>
      <c r="C50" s="179">
        <v>0</v>
      </c>
      <c r="D50" s="175">
        <v>0</v>
      </c>
      <c r="E50" s="175">
        <v>0</v>
      </c>
      <c r="F50" s="175">
        <v>0</v>
      </c>
      <c r="G50" s="175">
        <v>0</v>
      </c>
      <c r="H50" s="210">
        <f>SUM(C50:G50)</f>
        <v>0</v>
      </c>
      <c r="I50" s="211"/>
    </row>
    <row r="51" spans="1:9" x14ac:dyDescent="0.25">
      <c r="A51" s="47"/>
      <c r="B51" s="105" t="s">
        <v>26</v>
      </c>
      <c r="C51" s="134">
        <f>C44-C48-C49+C50</f>
        <v>250000</v>
      </c>
      <c r="D51" s="106">
        <f>D44-D48-D49+D50</f>
        <v>250000</v>
      </c>
      <c r="E51" s="106">
        <f>E44-E48-E49+E50</f>
        <v>250000</v>
      </c>
      <c r="F51" s="106">
        <f>F44-F48-F49+F50</f>
        <v>250000</v>
      </c>
      <c r="G51" s="106">
        <f>G44-G48-G49+G50</f>
        <v>250000</v>
      </c>
      <c r="H51" s="248">
        <f>SUM(C51:G51)</f>
        <v>1250000</v>
      </c>
      <c r="I51" s="249"/>
    </row>
    <row r="52" spans="1:9" ht="14.4" thickBot="1" x14ac:dyDescent="0.3">
      <c r="A52" s="15"/>
      <c r="B52" s="9" t="s">
        <v>40</v>
      </c>
      <c r="C52" s="181">
        <v>0.57499999999999996</v>
      </c>
      <c r="D52" s="182">
        <v>0.57499999999999996</v>
      </c>
      <c r="E52" s="182">
        <v>0.57499999999999996</v>
      </c>
      <c r="F52" s="182">
        <v>0.57499999999999996</v>
      </c>
      <c r="G52" s="182">
        <v>0.57499999999999996</v>
      </c>
      <c r="H52" s="239"/>
      <c r="I52" s="184"/>
    </row>
    <row r="53" spans="1:9" ht="14.4" thickBot="1" x14ac:dyDescent="0.3">
      <c r="A53" s="15"/>
      <c r="B53" s="61" t="s">
        <v>27</v>
      </c>
      <c r="C53" s="135">
        <f>ROUND(C51*C52, 0)</f>
        <v>143750</v>
      </c>
      <c r="D53" s="93">
        <f>ROUND(D51*D52, 0)</f>
        <v>143750</v>
      </c>
      <c r="E53" s="93">
        <f>ROUND(E51*E52, 0)</f>
        <v>143750</v>
      </c>
      <c r="F53" s="93">
        <f>ROUND(F51*F52, 0)</f>
        <v>143750</v>
      </c>
      <c r="G53" s="93">
        <f>ROUND(G51*G52, 0)</f>
        <v>143750</v>
      </c>
      <c r="H53" s="214">
        <f>SUM(C53:G53)</f>
        <v>718750</v>
      </c>
      <c r="I53" s="215"/>
    </row>
    <row r="54" spans="1:9" ht="8.25" customHeight="1" thickBot="1" x14ac:dyDescent="0.3">
      <c r="A54" s="15"/>
      <c r="B54" s="98"/>
      <c r="C54" s="95"/>
      <c r="D54" s="95"/>
      <c r="E54" s="95"/>
      <c r="F54" s="95"/>
      <c r="G54" s="95"/>
      <c r="H54" s="250"/>
      <c r="I54" s="251"/>
    </row>
    <row r="55" spans="1:9" ht="15" thickTop="1" thickBot="1" x14ac:dyDescent="0.3">
      <c r="A55" s="20"/>
      <c r="B55" s="97" t="s">
        <v>45</v>
      </c>
      <c r="C55" s="91">
        <f>C44+C53</f>
        <v>393750</v>
      </c>
      <c r="D55" s="91">
        <f>D44+D53</f>
        <v>393750</v>
      </c>
      <c r="E55" s="91">
        <f>E44+E53</f>
        <v>393750</v>
      </c>
      <c r="F55" s="91">
        <f>F44+F53</f>
        <v>393750</v>
      </c>
      <c r="G55" s="91">
        <f>G44+G53</f>
        <v>393750</v>
      </c>
      <c r="H55" s="246">
        <f>SUM(C55:G55)</f>
        <v>1968750</v>
      </c>
      <c r="I55" s="247"/>
    </row>
    <row r="56" spans="1:9" x14ac:dyDescent="0.25">
      <c r="A56" s="5"/>
      <c r="B56" s="14"/>
      <c r="C56" s="14"/>
      <c r="D56" s="14"/>
      <c r="E56" s="14"/>
      <c r="F56" s="14"/>
      <c r="G56" s="14"/>
      <c r="H56" s="14"/>
    </row>
    <row r="57" spans="1:9" x14ac:dyDescent="0.25">
      <c r="B57" s="11"/>
      <c r="C57" s="11"/>
      <c r="D57" s="11"/>
      <c r="E57" s="11"/>
      <c r="F57" s="11"/>
      <c r="G57" s="11"/>
      <c r="H57" s="11"/>
    </row>
    <row r="58" spans="1:9" x14ac:dyDescent="0.25">
      <c r="B58" s="11"/>
      <c r="C58" s="11"/>
      <c r="D58" s="11"/>
      <c r="E58" s="11"/>
      <c r="F58" s="11"/>
      <c r="G58" s="11"/>
      <c r="H58" s="11"/>
    </row>
    <row r="59" spans="1:9" x14ac:dyDescent="0.25">
      <c r="B59" s="11"/>
      <c r="C59" s="11"/>
      <c r="D59" s="11"/>
      <c r="E59" s="11"/>
      <c r="F59" s="11"/>
      <c r="G59" s="11"/>
      <c r="H59" s="11"/>
    </row>
    <row r="60" spans="1:9" x14ac:dyDescent="0.25">
      <c r="B60" s="11"/>
      <c r="C60" s="11"/>
      <c r="D60" s="11"/>
      <c r="E60" s="11"/>
      <c r="F60" s="11"/>
      <c r="G60" s="11"/>
      <c r="H60" s="11"/>
    </row>
    <row r="61" spans="1:9" x14ac:dyDescent="0.25">
      <c r="B61" s="11"/>
      <c r="C61" s="11"/>
      <c r="D61" s="11"/>
      <c r="E61" s="11"/>
      <c r="F61" s="11"/>
      <c r="G61" s="11"/>
      <c r="H61" s="11"/>
    </row>
  </sheetData>
  <sheetProtection algorithmName="SHA-512" hashValue="UmNu/2F0hFSXjnLFMBeFrQNOylyRyUGRP6FwMIWXFmgAUvvnkdFpiE+msR7iHd4CmSz239lH2YesiaBwGRtO+g==" saltValue="QXYIhlbZ5nrL6EHp81wmZw==" spinCount="100000" sheet="1" objects="1" scenarios="1"/>
  <mergeCells count="53">
    <mergeCell ref="H55:I55"/>
    <mergeCell ref="H50:I50"/>
    <mergeCell ref="H51:I51"/>
    <mergeCell ref="H52:I52"/>
    <mergeCell ref="H53:I53"/>
    <mergeCell ref="H54:I54"/>
    <mergeCell ref="H45:I45"/>
    <mergeCell ref="H46:I46"/>
    <mergeCell ref="H47:I47"/>
    <mergeCell ref="H48:I48"/>
    <mergeCell ref="H49:I49"/>
    <mergeCell ref="H40:I40"/>
    <mergeCell ref="H41:I41"/>
    <mergeCell ref="H42:I42"/>
    <mergeCell ref="H43:I43"/>
    <mergeCell ref="H44:I44"/>
    <mergeCell ref="H35:I35"/>
    <mergeCell ref="H36:I36"/>
    <mergeCell ref="H37:I37"/>
    <mergeCell ref="H38:I38"/>
    <mergeCell ref="H39:I39"/>
    <mergeCell ref="H30:I30"/>
    <mergeCell ref="H31:I31"/>
    <mergeCell ref="H32:I32"/>
    <mergeCell ref="H33:I33"/>
    <mergeCell ref="H34:I34"/>
    <mergeCell ref="C25:I25"/>
    <mergeCell ref="H26:I26"/>
    <mergeCell ref="H27:I27"/>
    <mergeCell ref="H28:I28"/>
    <mergeCell ref="H29:I29"/>
    <mergeCell ref="H21:I21"/>
    <mergeCell ref="H22:I22"/>
    <mergeCell ref="H23:I23"/>
    <mergeCell ref="H24:I24"/>
    <mergeCell ref="H11:I11"/>
    <mergeCell ref="H15:I15"/>
    <mergeCell ref="H16:I16"/>
    <mergeCell ref="C17:I17"/>
    <mergeCell ref="H19:I19"/>
    <mergeCell ref="H20:I20"/>
    <mergeCell ref="C13:G13"/>
    <mergeCell ref="C21:G21"/>
    <mergeCell ref="A1:I1"/>
    <mergeCell ref="B2:I2"/>
    <mergeCell ref="H12:I12"/>
    <mergeCell ref="H13:I13"/>
    <mergeCell ref="H14:I14"/>
    <mergeCell ref="A3:A4"/>
    <mergeCell ref="B3:B4"/>
    <mergeCell ref="C3:C4"/>
    <mergeCell ref="E3:G3"/>
    <mergeCell ref="H3:I3"/>
  </mergeCells>
  <hyperlinks>
    <hyperlink ref="E3:G3" r:id="rId1" tooltip="Effort committed to the project but funded by the NIH" display="NIH Person Month"/>
    <hyperlink ref="H3:I3" r:id="rId2" tooltip="Effort committed to the project but funded by the University" display="IU Person Months"/>
  </hyperlinks>
  <pageMargins left="0.25" right="0.25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'ORA Only'!$A$14:$A$17</xm:f>
          </x14:formula1>
          <xm:sqref>C52:G52</xm:sqref>
        </x14:dataValidation>
        <x14:dataValidation type="list" allowBlank="1" showInputMessage="1" showErrorMessage="1">
          <x14:formula1>
            <xm:f>'ORA Only'!$A$2:$A$11</xm:f>
          </x14:formula1>
          <xm:sqref>C42:G42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19" sqref="A19"/>
    </sheetView>
  </sheetViews>
  <sheetFormatPr defaultRowHeight="14.4" x14ac:dyDescent="0.3"/>
  <cols>
    <col min="1" max="1" width="11.5546875" bestFit="1" customWidth="1"/>
  </cols>
  <sheetData>
    <row r="1" spans="1:7" x14ac:dyDescent="0.3">
      <c r="A1" t="s">
        <v>41</v>
      </c>
      <c r="D1" t="s">
        <v>36</v>
      </c>
      <c r="G1" t="s">
        <v>37</v>
      </c>
    </row>
    <row r="2" spans="1:7" x14ac:dyDescent="0.3">
      <c r="A2" s="1">
        <v>25000</v>
      </c>
      <c r="C2" t="s">
        <v>15</v>
      </c>
      <c r="D2">
        <v>185100</v>
      </c>
      <c r="F2" t="s">
        <v>38</v>
      </c>
      <c r="G2" s="2">
        <v>0.39879999999999999</v>
      </c>
    </row>
    <row r="3" spans="1:7" x14ac:dyDescent="0.3">
      <c r="A3" s="1">
        <v>50000</v>
      </c>
      <c r="C3" t="s">
        <v>16</v>
      </c>
      <c r="D3">
        <f>D2/12*9</f>
        <v>138825</v>
      </c>
      <c r="F3" s="2" t="s">
        <v>17</v>
      </c>
      <c r="G3" s="2">
        <v>0.26200000000000001</v>
      </c>
    </row>
    <row r="4" spans="1:7" x14ac:dyDescent="0.3">
      <c r="A4" s="1">
        <v>75000</v>
      </c>
      <c r="C4" t="s">
        <v>17</v>
      </c>
      <c r="D4">
        <f>D2/12*3</f>
        <v>46275</v>
      </c>
    </row>
    <row r="5" spans="1:7" x14ac:dyDescent="0.3">
      <c r="A5" s="1">
        <v>100000</v>
      </c>
    </row>
    <row r="6" spans="1:7" x14ac:dyDescent="0.3">
      <c r="A6" s="1">
        <v>125000</v>
      </c>
    </row>
    <row r="7" spans="1:7" x14ac:dyDescent="0.3">
      <c r="A7" s="1">
        <v>150000</v>
      </c>
    </row>
    <row r="8" spans="1:7" x14ac:dyDescent="0.3">
      <c r="A8" s="1">
        <v>175000</v>
      </c>
    </row>
    <row r="9" spans="1:7" x14ac:dyDescent="0.3">
      <c r="A9" s="1">
        <v>200000</v>
      </c>
    </row>
    <row r="10" spans="1:7" x14ac:dyDescent="0.3">
      <c r="A10" s="1">
        <v>225000</v>
      </c>
    </row>
    <row r="11" spans="1:7" x14ac:dyDescent="0.3">
      <c r="A11" s="1">
        <v>250000</v>
      </c>
    </row>
    <row r="13" spans="1:7" x14ac:dyDescent="0.3">
      <c r="A13" t="s">
        <v>42</v>
      </c>
    </row>
    <row r="14" spans="1:7" x14ac:dyDescent="0.3">
      <c r="A14" s="3">
        <v>0.57499999999999996</v>
      </c>
    </row>
    <row r="15" spans="1:7" x14ac:dyDescent="0.3">
      <c r="A15" s="3">
        <v>0.26</v>
      </c>
    </row>
    <row r="16" spans="1:7" x14ac:dyDescent="0.3">
      <c r="A16" s="3">
        <v>0.08</v>
      </c>
    </row>
    <row r="17" spans="1:1" x14ac:dyDescent="0.3">
      <c r="A17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Version A</vt:lpstr>
      <vt:lpstr>Version B (Practice Plan)</vt:lpstr>
      <vt:lpstr>ORA Only</vt:lpstr>
      <vt:lpstr>'Version A'!Print_Area</vt:lpstr>
      <vt:lpstr>'Version B (Practice Plan)'!Print_Area</vt:lpstr>
    </vt:vector>
  </TitlesOfParts>
  <Company>Office of Research Administration - RSTS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F White</dc:creator>
  <cp:lastModifiedBy>Bair, Ava Grace</cp:lastModifiedBy>
  <cp:lastPrinted>2016-09-16T17:43:58Z</cp:lastPrinted>
  <dcterms:created xsi:type="dcterms:W3CDTF">2016-08-03T11:42:18Z</dcterms:created>
  <dcterms:modified xsi:type="dcterms:W3CDTF">2016-10-27T16:50:44Z</dcterms:modified>
</cp:coreProperties>
</file>